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tabRatio="500" firstSheet="1" activeTab="1"/>
  </bookViews>
  <sheets>
    <sheet name="SAŽETAK" sheetId="1" r:id="rId1"/>
    <sheet name="OPĆI DIO_RAČUN PRIHODA I RASHOD" sheetId="2" r:id="rId2"/>
    <sheet name="FUNKCIJSKA KLASIFIKACIJA" sheetId="3" r:id="rId3"/>
    <sheet name="RAČUN FINANCIRANJA" sheetId="4" r:id="rId4"/>
    <sheet name="POSEBNI DIO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<sst xmlns="http://schemas.openxmlformats.org/spreadsheetml/2006/main" count="1436" uniqueCount="319">
  <si>
    <t>14,87%</t>
  </si>
  <si>
    <t>53,63%</t>
  </si>
  <si>
    <t>Izvor financ.</t>
  </si>
  <si>
    <t>111 OPĆI PRIHODI I PRIMICI - ŽUPANIJSKI PRORAČUN</t>
  </si>
  <si>
    <t>29,63%</t>
  </si>
  <si>
    <t>67</t>
  </si>
  <si>
    <t>Prihodi iz nadležnog proračuna i od HZZO-a temeljem ugovornih obveza</t>
  </si>
  <si>
    <t>6711</t>
  </si>
  <si>
    <t>Prihodi iz nadležnog proračuna za financiranje rashoda poslovanja</t>
  </si>
  <si>
    <t>28,66%</t>
  </si>
  <si>
    <t>6712</t>
  </si>
  <si>
    <t>Prihodi iz nadležnog proračuna za financiranje rashoda za nabavu nefinancijske imovine</t>
  </si>
  <si>
    <t>0,00%</t>
  </si>
  <si>
    <t>91,30%</t>
  </si>
  <si>
    <t>121 OPĆI PRIHODI I PRIMICI - DECENTRALIZACIJA - OSNOVNO ŠKOLSTVO</t>
  </si>
  <si>
    <t>3210 VLASTITI PRIHODI - PRORAČUNSKI KORISNICI</t>
  </si>
  <si>
    <t>30,69%</t>
  </si>
  <si>
    <t>65</t>
  </si>
  <si>
    <t>Prihodi od upravnih i administrativnih pristojbi, pristojbi po posebnim propisima i naknada</t>
  </si>
  <si>
    <t>6526</t>
  </si>
  <si>
    <t>Ostali nespomenuti prihodi</t>
  </si>
  <si>
    <t>66</t>
  </si>
  <si>
    <t>Prihodi od prodaje proizvoda i robe te pruženih usluga i prihodi od donacija</t>
  </si>
  <si>
    <t>33,77%</t>
  </si>
  <si>
    <t>6614</t>
  </si>
  <si>
    <t>Prihodi od prodaje proizvoda i robe</t>
  </si>
  <si>
    <t>6615</t>
  </si>
  <si>
    <t>Prihodi od pruženih usluga</t>
  </si>
  <si>
    <t>38,21%</t>
  </si>
  <si>
    <t>461 PRIHODI ZA POSEBNE NAMJENE - DECENTRALIZACIJA - OSNOVNO ŠKOLSTVO</t>
  </si>
  <si>
    <t>33,87%</t>
  </si>
  <si>
    <t>34,45%</t>
  </si>
  <si>
    <t>5212 POMOĆI - ŽUPANIJSKI PRORAČUN - SHEMA VOĆE. POVRĆE I MLIJEKO</t>
  </si>
  <si>
    <t>76,04%</t>
  </si>
  <si>
    <t>526 POMOĆI - ŽUPANIJSKI PRORAČUN - EU PROJEKTI - UČIMO ZAJEDNO</t>
  </si>
  <si>
    <t>54,79%</t>
  </si>
  <si>
    <t>527 POMOĆI - ŽUPANIJSKI PRORAČUN - EU PROJEKTI - VRIJEME JE ZA ŠKOLSKI OBROK</t>
  </si>
  <si>
    <t>5410 POMOĆI - KORISNICI</t>
  </si>
  <si>
    <t>55,25%</t>
  </si>
  <si>
    <t>63</t>
  </si>
  <si>
    <t>Pomoći iz inozemstva i od subjekata unutar općeg proračuna</t>
  </si>
  <si>
    <t>6361</t>
  </si>
  <si>
    <t>Tekuće pomoći proračunskim korisnicima iz proračuna koji im nije nadležan</t>
  </si>
  <si>
    <t>6210 UGOVORI DONACIJE - KORISNICI</t>
  </si>
  <si>
    <t>6632</t>
  </si>
  <si>
    <t>Kapitalne donacije</t>
  </si>
  <si>
    <t>KONTO</t>
  </si>
  <si>
    <t>OPIS</t>
  </si>
  <si>
    <t>IZVRŠENJE 30.6.2022.</t>
  </si>
  <si>
    <t>IZVORNI PLAN</t>
  </si>
  <si>
    <t>REBALANS</t>
  </si>
  <si>
    <t>IZVRŠENJE 30.6.2023.</t>
  </si>
  <si>
    <t>% IZVRŠENJA NA PROŠLU GODINU</t>
  </si>
  <si>
    <t>% IZVRŠENJA PLANA</t>
  </si>
  <si>
    <t>SVEUKUPNO</t>
  </si>
  <si>
    <t>Korisnik</t>
  </si>
  <si>
    <t>OŠ ZMAJEVAC,ZMAJEVAC</t>
  </si>
  <si>
    <t>11 OPĆI PRIHODI I PRIMICI - ŽUPANIJSKI PRORAČUN</t>
  </si>
  <si>
    <t>12 OPĆI PRIHODI I PRIMICI - DECENTRALIZACIJA</t>
  </si>
  <si>
    <t>32 VLASTITI PRIHODI - PRORAČUNSKI KORISNICI</t>
  </si>
  <si>
    <t>46 PRIHODI ZA POSEBNE NAMJENE - DECENTRALIZACIJA</t>
  </si>
  <si>
    <t>52 POMOĆI - ŽUPANIJSKI PRORAČUN - EU PROJEKTI</t>
  </si>
  <si>
    <t>58,10%</t>
  </si>
  <si>
    <t>54 POMOĆI - KORISNICI</t>
  </si>
  <si>
    <t>62 DONACIJE</t>
  </si>
  <si>
    <t>IZVRŠENJE 30.6.2022. EUR</t>
  </si>
  <si>
    <t>53,24%</t>
  </si>
  <si>
    <t>Funk. klas.</t>
  </si>
  <si>
    <t>0912 Predškolsko i osnovno obrazovanje</t>
  </si>
  <si>
    <t>30,85%</t>
  </si>
  <si>
    <t>31</t>
  </si>
  <si>
    <t>Rashodi za zaposlene</t>
  </si>
  <si>
    <t>3111</t>
  </si>
  <si>
    <t>Plaće za redovan rad</t>
  </si>
  <si>
    <t>32</t>
  </si>
  <si>
    <t>Materijalni rashodi</t>
  </si>
  <si>
    <t>35,88%</t>
  </si>
  <si>
    <t>3212</t>
  </si>
  <si>
    <t>Naknade za prijevoz, za rad na terenu i odvojeni život</t>
  </si>
  <si>
    <t>3222</t>
  </si>
  <si>
    <t>Materijal i sirovine</t>
  </si>
  <si>
    <t>42</t>
  </si>
  <si>
    <t>Rashodi za nabavu proizvedene dugotrajne imovine</t>
  </si>
  <si>
    <t>4241</t>
  </si>
  <si>
    <t>Knjige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</si>
  <si>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</si>
  <si>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</si>
  <si>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</si>
  <si>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</si>
  <si>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</si>
  <si>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</si>
  <si>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</si>
  <si>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</si>
  <si>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</si>
  <si>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</si>
  <si>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</si>
  <si>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</si>
  <si>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</si>
  <si>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</si>
  <si>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</si>
  <si>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</si>
  <si>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</si>
  <si>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</si>
  <si>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</si>
  <si>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</si>
  <si>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</si>
  <si>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</si>
  <si>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</si>
  <si>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</si>
  <si>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</si>
  <si>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</si>
  <si>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</si>
  <si>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</si>
  <si>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3293</t>
  </si>
  <si>
    <t>Reprezentacija</t>
  </si>
  <si>
    <t>3294</t>
  </si>
  <si>
    <t>Članarine i norme</t>
  </si>
  <si>
    <t>3299</t>
  </si>
  <si>
    <t>Ostali nespomenuti rashodi poslovanja</t>
  </si>
  <si>
    <t>2,79%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</si>
  <si>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</si>
  <si>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</si>
  <si>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</si>
  <si>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</si>
  <si>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</si>
  <si>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</si>
  <si>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2,87%</t>
  </si>
  <si>
    <t>2,07%</t>
  </si>
  <si>
    <t>3227</t>
  </si>
  <si>
    <t>Službena, radna i zaštitna odjeća i obuća</t>
  </si>
  <si>
    <t>3233</t>
  </si>
  <si>
    <t>Usluge promidžbe i informiranja</t>
  </si>
  <si>
    <t>3235</t>
  </si>
  <si>
    <t>Zakupnine i najamnine</t>
  </si>
  <si>
    <t>2.190,00%</t>
  </si>
  <si>
    <t>3241</t>
  </si>
  <si>
    <t>Naknade troškova osobama izvan radnog odnosa</t>
  </si>
  <si>
    <t>3292</t>
  </si>
  <si>
    <t>Premije osiguranja</t>
  </si>
  <si>
    <t>3295</t>
  </si>
  <si>
    <t>Pristojbe i naknade</t>
  </si>
  <si>
    <t>34</t>
  </si>
  <si>
    <t>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</si>
  <si>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</si>
  <si>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</si>
  <si>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</si>
  <si>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</si>
  <si>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</si>
  <si>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</si>
  <si>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37</t>
  </si>
  <si>
    <t>Naknade građanima i kućanstvima na temelju osiguranja i druge naknade</t>
  </si>
  <si>
    <t>3722</t>
  </si>
  <si>
    <t>Naknade građanima i kućanstvima u naravi</t>
  </si>
  <si>
    <t>4221</t>
  </si>
  <si>
    <t>Uredska oprema i namještaj</t>
  </si>
  <si>
    <t>4222</t>
  </si>
  <si>
    <t>Komunikacijska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</si>
  <si>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</si>
  <si>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</si>
  <si>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</si>
  <si>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</si>
  <si>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</si>
  <si>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</si>
  <si>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29,13%</t>
  </si>
  <si>
    <t>38,81%</t>
  </si>
  <si>
    <t>77,07%</t>
  </si>
  <si>
    <t>51,79%</t>
  </si>
  <si>
    <t>56,55%</t>
  </si>
  <si>
    <t>25,78%</t>
  </si>
  <si>
    <t>27,09%</t>
  </si>
  <si>
    <t>86,09%</t>
  </si>
  <si>
    <t>33,33%</t>
  </si>
  <si>
    <t>56,93%</t>
  </si>
  <si>
    <t>8,34%</t>
  </si>
  <si>
    <t>50,57%</t>
  </si>
  <si>
    <t>14,83%</t>
  </si>
  <si>
    <t>99,54%</t>
  </si>
  <si>
    <t>93,71%</t>
  </si>
  <si>
    <t>51,40%</t>
  </si>
  <si>
    <t>99,18%</t>
  </si>
  <si>
    <t>25,52%</t>
  </si>
  <si>
    <t>65,32%</t>
  </si>
  <si>
    <t>54,67%</t>
  </si>
  <si>
    <t>55,64%</t>
  </si>
  <si>
    <t>52,68%</t>
  </si>
  <si>
    <t>77,98%</t>
  </si>
  <si>
    <t>54,33%</t>
  </si>
  <si>
    <t>22,28%</t>
  </si>
  <si>
    <t>98,05%</t>
  </si>
  <si>
    <t>55,31%</t>
  </si>
  <si>
    <t>55,38%</t>
  </si>
  <si>
    <t>54,06%</t>
  </si>
  <si>
    <t>59,13%</t>
  </si>
  <si>
    <t>3114</t>
  </si>
  <si>
    <t>Plaće za posebne uvjete rada</t>
  </si>
  <si>
    <t>48,97%</t>
  </si>
  <si>
    <t>53,68%</t>
  </si>
  <si>
    <t>66,10%</t>
  </si>
  <si>
    <t>3133</t>
  </si>
  <si>
    <t>Doprinosi za obvezno osiguranje u slučaju nezaposlenosti</t>
  </si>
  <si>
    <t>57,77%</t>
  </si>
  <si>
    <t>70,85%</t>
  </si>
  <si>
    <t>47,32%</t>
  </si>
  <si>
    <t>3296</t>
  </si>
  <si>
    <t>Troškovi sudskih postupaka</t>
  </si>
  <si>
    <t>38</t>
  </si>
  <si>
    <t>Ostali rashodi</t>
  </si>
  <si>
    <t>3812</t>
  </si>
  <si>
    <t>Tekuće donacije u naravi</t>
  </si>
  <si>
    <t>7,49%</t>
  </si>
  <si>
    <t>13.030,00%</t>
  </si>
  <si>
    <t>0,95%</t>
  </si>
  <si>
    <t>RASHODI</t>
  </si>
  <si>
    <t>PRIHODI</t>
  </si>
  <si>
    <t>SVEUKUPN</t>
  </si>
  <si>
    <t xml:space="preserve"> </t>
  </si>
  <si>
    <t>Razdjel</t>
  </si>
  <si>
    <t>UPRAVNI ODJEL ZA OBRAZOVANJE I MLADE</t>
  </si>
  <si>
    <t>Glava</t>
  </si>
  <si>
    <t>USTANOVE U ŠKOLSTVU</t>
  </si>
  <si>
    <t>Program</t>
  </si>
  <si>
    <t>1207 RAZVOJ ODGOJNO-OBRAZOVNOG SUSTAVA</t>
  </si>
  <si>
    <t>48,71%</t>
  </si>
  <si>
    <t>Potprogram</t>
  </si>
  <si>
    <t>K1207 17 SUFINANCIRANJE OBAVEZNE ŠKOLSKE LEKTIRE U OSNOVNIM I SREDNJIM ŠKOLAMA</t>
  </si>
  <si>
    <t>T1207 10 ŠKOLSKI OBROK ZA SVE</t>
  </si>
  <si>
    <t>T1207 31 EU PROJEKTI - UČIMO ZAJEDNO</t>
  </si>
  <si>
    <t>46,45%</t>
  </si>
  <si>
    <t>29,90%</t>
  </si>
  <si>
    <t>T1207 20 SHEMA - VOĆE, POVRĆE I MLIJEKO</t>
  </si>
  <si>
    <t>T1207 28 EU PROJEKTI - VRIJEME JE ZA ŠKOLSKI OBROK</t>
  </si>
  <si>
    <t>7006 FINANCIRANJE OSNOVNOG ŠKOLSTVA PREMA MINIMALNOM STANDARDU</t>
  </si>
  <si>
    <t>K7006 06 IZGRADNJA, REKONSTRUKCIJA I OPREMANJE OBJEKATA OSNOVNOG ŠKOLSTVA</t>
  </si>
  <si>
    <t>K7006 07 PLANSKO I HITNO ODRŽAVANJE OBJEKATA I OPREME OSNOVNOG ŠKOLSTVA</t>
  </si>
  <si>
    <t>A7006 04 FINANCIRANJE OPĆIH TROŠKOVA OSNOVNOG ŠKOLSTVA</t>
  </si>
  <si>
    <t>48,48%</t>
  </si>
  <si>
    <t>55,61%</t>
  </si>
  <si>
    <t>78,10%</t>
  </si>
  <si>
    <t>7,51%</t>
  </si>
  <si>
    <t>49,19%</t>
  </si>
  <si>
    <t>59,71%</t>
  </si>
  <si>
    <t>A7006 05 FINANCIRANJE STVARNIH TROŠKOVA OSNOVNOG ŠKOLSTVA</t>
  </si>
  <si>
    <t>21,81%</t>
  </si>
  <si>
    <t>89,06%</t>
  </si>
  <si>
    <t>25,34%</t>
  </si>
  <si>
    <t>8,49%</t>
  </si>
  <si>
    <t>53,65%</t>
  </si>
  <si>
    <t>7011 FINANCIRANJE ŠKOLSTVA IZVAN ŽUPANIJSKOG PRORAČUNA</t>
  </si>
  <si>
    <t>55,40%</t>
  </si>
  <si>
    <t>A7011 01 VLASTITI PRIHODI - OSNOVNO ŠKOLSTVO</t>
  </si>
  <si>
    <t>za razdoblje od 1.1.2023 do 30.6.2023</t>
  </si>
  <si>
    <t>Brojčana oznaka i naziv funkcijske klasifikacije</t>
  </si>
  <si>
    <t>Izvršenje za prethodnu godinu</t>
  </si>
  <si>
    <t>Izvršenje za proračunsku godinu</t>
  </si>
  <si>
    <t>1</t>
  </si>
  <si>
    <t>2</t>
  </si>
  <si>
    <t>3</t>
  </si>
  <si>
    <t>4</t>
  </si>
  <si>
    <t>5</t>
  </si>
  <si>
    <t>6</t>
  </si>
  <si>
    <t>09 Obrazovanje</t>
  </si>
  <si>
    <t>091 Predškolsko i osnovno obrazovanje</t>
  </si>
  <si>
    <t>0912 Osnovno obrazovanje</t>
  </si>
  <si>
    <t>OPĆI DIO PRORAČUNA</t>
  </si>
  <si>
    <t>Izvorni plan za proračunsku godinu/Rebalans</t>
  </si>
  <si>
    <t>POLUGODIŠNJI IZVJEŠTAJ O IZVRŠENJU FINANCIJSKOG PLANA ZA 2023.g.</t>
  </si>
  <si>
    <t>B. RAČUN FINANCIRANJA</t>
  </si>
  <si>
    <t>Razred</t>
  </si>
  <si>
    <t>Skupina</t>
  </si>
  <si>
    <t>Izvor</t>
  </si>
  <si>
    <t xml:space="preserve">Naziv </t>
  </si>
  <si>
    <t>Izvršenje prethodne godine</t>
  </si>
  <si>
    <t>Plan tekuće godine</t>
  </si>
  <si>
    <t xml:space="preserve">Izvršenje tekuće godine </t>
  </si>
  <si>
    <t>Indeks</t>
  </si>
  <si>
    <t>5=4/2*100</t>
  </si>
  <si>
    <t>6=4/3*100</t>
  </si>
  <si>
    <t>Primici od financijske imovine i zaduživanja</t>
  </si>
  <si>
    <t>Primici od zaduživanja</t>
  </si>
  <si>
    <t>842</t>
  </si>
  <si>
    <t>Primljeni krediti i zajmovi od kreditnih i ostalih financijskih institucija u javnom sektoru</t>
  </si>
  <si>
    <t>Primljeni krediti od kreditnih institucija u javnom sektoru</t>
  </si>
  <si>
    <t>Namjenski primici od zaduživanja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</si>
  <si>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</si>
  <si>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</si>
  <si>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</si>
  <si>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</si>
  <si>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</si>
  <si>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</si>
  <si>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Opći prihodi i primici</t>
  </si>
  <si>
    <t>A) SAŽETAK RAČUNA PRIHODA I RASHODA</t>
  </si>
  <si>
    <t xml:space="preserve">PRIHODI/RASHODI TEKUĆA GODINA </t>
  </si>
  <si>
    <t>Izvršenje 2021.</t>
  </si>
  <si>
    <t>Plan 2022.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</si>
  <si>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</si>
  <si>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</si>
  <si>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</si>
  <si>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</si>
  <si>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</si>
  <si>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</si>
  <si>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</si>
  <si>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B) SAŽETAK RAČUNA FINANCIRANJA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</si>
  <si>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</si>
  <si>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</si>
  <si>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</si>
  <si>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</si>
  <si>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</si>
  <si>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VIŠKOVI/MANJKOVI</t>
  </si>
  <si>
    <t>UKUPAN DONOS VIŠKA / MANJKA IZ PRETHODNE(IH) GODINE</t>
  </si>
  <si>
    <t>VIŠAK / MANJAK IZ PRETHODNE(IH) GODINE KOJI ĆE SE RASPOREDITI / POKRITI</t>
  </si>
  <si>
    <t>VIŠAK / MANJAK + NETO FINANCIRANJE+PRENESENI RAZULTAT</t>
  </si>
  <si>
    <t>Indeks izvršenja 2023. u odnosu na 2022.</t>
  </si>
  <si>
    <t>Indeks izvršenja za 2023. u odnosu na plan 2023.</t>
  </si>
  <si>
    <t>POSEBNI DIO PRORAČUNA</t>
  </si>
  <si>
    <t>Pečat i potpis</t>
  </si>
  <si>
    <t>% IZVRŠENJA NA 6/2022</t>
  </si>
  <si>
    <t>OPĆI DIO PRORAČUNA                                                                                                                                                                              RASHODI PREMA FUNKCIJSKOJ KLASIFIKACIJI</t>
  </si>
  <si>
    <t>Višak prihoda poslovanja</t>
  </si>
  <si>
    <t>Rezultat poslovanja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</si>
</sst>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;0.00"/>
    <numFmt numFmtId="165" formatCode="#,##0&quot; &quot;;[Red]&quot;-&quot;#,##0&quot; &quot;"/>
  </numFmts>
  <fonts count="65"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Times New Roman"/>
      <family val="1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b/>
      <i/>
      <sz val="9"/>
      <color indexed="55"/>
      <name val="Calibri"/>
      <family val="2"/>
    </font>
    <font>
      <b/>
      <sz val="12"/>
      <color indexed="55"/>
      <name val="Calibri"/>
      <family val="2"/>
    </font>
    <font>
      <sz val="12"/>
      <color indexed="55"/>
      <name val="Calibri"/>
      <family val="2"/>
    </font>
    <font>
      <i/>
      <sz val="12"/>
      <color indexed="55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5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9"/>
      <color rgb="FF002060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i/>
      <sz val="12"/>
      <color rgb="FF00206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206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206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1" applyNumberFormat="0" applyFont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4" fillId="29" borderId="2" applyNumberFormat="0" applyAlignment="0" applyProtection="0"/>
    <xf numFmtId="0" fontId="45" fillId="29" borderId="3" applyNumberFormat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6" fillId="0" borderId="0">
      <alignment vertical="top"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52" fillId="0" borderId="7" applyNumberFormat="0" applyFill="0" applyAlignment="0" applyProtection="0"/>
    <xf numFmtId="0" fontId="53" fillId="32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</cellStyleXfs>
  <cellXfs count="242">
    <xf numFmtId="0" fontId="0" fillId="2" borderId="0" xfId="0" applyFill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 wrapText="1" readingOrder="1"/>
    </xf>
    <xf numFmtId="10" fontId="0" fillId="2" borderId="0" xfId="0" applyNumberFormat="1" applyFill="1" applyAlignment="1">
      <alignment vertical="top" wrapText="1" readingOrder="1"/>
    </xf>
    <xf numFmtId="0" fontId="58" fillId="34" borderId="10" xfId="51" applyFont="1" applyFill="1" applyBorder="1" applyAlignment="1">
      <alignment horizontal="center" vertical="center" wrapText="1"/>
      <protection/>
    </xf>
    <xf numFmtId="3" fontId="59" fillId="34" borderId="10" xfId="51" applyNumberFormat="1" applyFont="1" applyFill="1" applyBorder="1" applyAlignment="1">
      <alignment horizontal="right" vertical="center"/>
      <protection/>
    </xf>
    <xf numFmtId="0" fontId="59" fillId="34" borderId="10" xfId="0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vertical="center"/>
    </xf>
    <xf numFmtId="49" fontId="59" fillId="35" borderId="10" xfId="0" applyNumberFormat="1" applyFont="1" applyFill="1" applyBorder="1" applyAlignment="1">
      <alignment vertical="center"/>
    </xf>
    <xf numFmtId="3" fontId="59" fillId="35" borderId="10" xfId="0" applyNumberFormat="1" applyFont="1" applyFill="1" applyBorder="1" applyAlignment="1">
      <alignment vertical="center"/>
    </xf>
    <xf numFmtId="0" fontId="59" fillId="0" borderId="10" xfId="52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59" fillId="0" borderId="10" xfId="52" applyFont="1" applyBorder="1" applyAlignment="1">
      <alignment horizontal="left" vertical="center" wrapText="1"/>
      <protection/>
    </xf>
    <xf numFmtId="3" fontId="60" fillId="34" borderId="10" xfId="0" applyNumberFormat="1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52" applyFont="1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left" vertical="center" wrapText="1"/>
      <protection/>
    </xf>
    <xf numFmtId="3" fontId="60" fillId="35" borderId="10" xfId="0" applyNumberFormat="1" applyFont="1" applyFill="1" applyBorder="1" applyAlignment="1">
      <alignment vertical="center"/>
    </xf>
    <xf numFmtId="3" fontId="60" fillId="35" borderId="10" xfId="0" applyNumberFormat="1" applyFont="1" applyFill="1" applyBorder="1" applyAlignment="1">
      <alignment horizontal="right" vertical="center"/>
    </xf>
    <xf numFmtId="3" fontId="60" fillId="34" borderId="10" xfId="51" applyNumberFormat="1" applyFont="1" applyFill="1" applyBorder="1" applyAlignment="1">
      <alignment horizontal="right" vertical="center"/>
      <protection/>
    </xf>
    <xf numFmtId="0" fontId="61" fillId="34" borderId="10" xfId="51" applyFont="1" applyFill="1" applyBorder="1" applyAlignment="1" quotePrefix="1">
      <alignment horizontal="center" vertical="center"/>
      <protection/>
    </xf>
    <xf numFmtId="0" fontId="61" fillId="34" borderId="10" xfId="51" applyFont="1" applyFill="1" applyBorder="1" applyAlignment="1" quotePrefix="1">
      <alignment horizontal="left" vertical="center"/>
      <protection/>
    </xf>
    <xf numFmtId="0" fontId="61" fillId="34" borderId="10" xfId="51" applyFont="1" applyFill="1" applyBorder="1" applyAlignment="1" quotePrefix="1">
      <alignment horizontal="right" vertical="center"/>
      <protection/>
    </xf>
    <xf numFmtId="0" fontId="61" fillId="34" borderId="10" xfId="51" applyFont="1" applyFill="1" applyBorder="1" applyAlignment="1" quotePrefix="1">
      <alignment horizontal="left" vertical="center" wrapText="1"/>
      <protection/>
    </xf>
    <xf numFmtId="3" fontId="61" fillId="34" borderId="10" xfId="51" applyNumberFormat="1" applyFont="1" applyFill="1" applyBorder="1" applyAlignment="1" quotePrefix="1">
      <alignment horizontal="right" vertical="center" wrapText="1"/>
      <protection/>
    </xf>
    <xf numFmtId="0" fontId="62" fillId="34" borderId="10" xfId="0" applyFont="1" applyFill="1" applyBorder="1" applyAlignment="1">
      <alignment/>
    </xf>
    <xf numFmtId="0" fontId="59" fillId="34" borderId="10" xfId="0" applyFont="1" applyFill="1" applyBorder="1" applyAlignment="1">
      <alignment vertical="center" wrapText="1"/>
    </xf>
    <xf numFmtId="3" fontId="59" fillId="34" borderId="10" xfId="0" applyNumberFormat="1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3" fontId="60" fillId="34" borderId="10" xfId="0" applyNumberFormat="1" applyFont="1" applyFill="1" applyBorder="1" applyAlignment="1">
      <alignment vertical="center" wrapText="1"/>
    </xf>
    <xf numFmtId="3" fontId="60" fillId="34" borderId="1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36" borderId="11" xfId="0" applyFont="1" applyFill="1" applyBorder="1" applyAlignment="1">
      <alignment horizontal="center" vertical="center" wrapText="1"/>
    </xf>
    <xf numFmtId="4" fontId="32" fillId="36" borderId="11" xfId="0" applyNumberFormat="1" applyFont="1" applyFill="1" applyBorder="1" applyAlignment="1">
      <alignment horizontal="center" vertical="center" wrapText="1"/>
    </xf>
    <xf numFmtId="3" fontId="32" fillId="37" borderId="11" xfId="0" applyNumberFormat="1" applyFont="1" applyFill="1" applyBorder="1" applyAlignment="1">
      <alignment vertical="center" wrapText="1"/>
    </xf>
    <xf numFmtId="4" fontId="32" fillId="37" borderId="11" xfId="0" applyNumberFormat="1" applyFont="1" applyFill="1" applyBorder="1" applyAlignment="1">
      <alignment vertical="center" wrapText="1"/>
    </xf>
    <xf numFmtId="3" fontId="31" fillId="0" borderId="0" xfId="0" applyNumberFormat="1" applyFont="1" applyAlignment="1">
      <alignment/>
    </xf>
    <xf numFmtId="3" fontId="31" fillId="36" borderId="11" xfId="0" applyNumberFormat="1" applyFont="1" applyFill="1" applyBorder="1" applyAlignment="1">
      <alignment vertical="center" wrapText="1"/>
    </xf>
    <xf numFmtId="4" fontId="31" fillId="36" borderId="11" xfId="0" applyNumberFormat="1" applyFont="1" applyFill="1" applyBorder="1" applyAlignment="1">
      <alignment vertical="center" wrapText="1"/>
    </xf>
    <xf numFmtId="165" fontId="31" fillId="0" borderId="0" xfId="0" applyNumberFormat="1" applyFont="1" applyAlignment="1">
      <alignment/>
    </xf>
    <xf numFmtId="3" fontId="31" fillId="36" borderId="11" xfId="0" applyNumberFormat="1" applyFont="1" applyFill="1" applyBorder="1" applyAlignment="1">
      <alignment vertical="center"/>
    </xf>
    <xf numFmtId="4" fontId="31" fillId="36" borderId="11" xfId="0" applyNumberFormat="1" applyFont="1" applyFill="1" applyBorder="1" applyAlignment="1">
      <alignment vertical="center"/>
    </xf>
    <xf numFmtId="165" fontId="32" fillId="37" borderId="11" xfId="0" applyNumberFormat="1" applyFont="1" applyFill="1" applyBorder="1" applyAlignment="1">
      <alignment horizontal="right" vertical="center"/>
    </xf>
    <xf numFmtId="4" fontId="32" fillId="37" borderId="11" xfId="0" applyNumberFormat="1" applyFont="1" applyFill="1" applyBorder="1" applyAlignment="1">
      <alignment horizontal="right" vertical="center"/>
    </xf>
    <xf numFmtId="165" fontId="33" fillId="37" borderId="12" xfId="0" applyNumberFormat="1" applyFont="1" applyFill="1" applyBorder="1" applyAlignment="1">
      <alignment horizontal="right" vertical="center"/>
    </xf>
    <xf numFmtId="4" fontId="33" fillId="37" borderId="12" xfId="0" applyNumberFormat="1" applyFont="1" applyFill="1" applyBorder="1" applyAlignment="1">
      <alignment horizontal="right" vertical="center"/>
    </xf>
    <xf numFmtId="0" fontId="31" fillId="34" borderId="0" xfId="0" applyFont="1" applyFill="1" applyAlignment="1">
      <alignment/>
    </xf>
    <xf numFmtId="4" fontId="31" fillId="34" borderId="0" xfId="0" applyNumberFormat="1" applyFont="1" applyFill="1" applyAlignment="1">
      <alignment/>
    </xf>
    <xf numFmtId="4" fontId="31" fillId="0" borderId="0" xfId="50" applyNumberFormat="1" applyFont="1" applyAlignment="1">
      <alignment wrapText="1"/>
      <protection/>
    </xf>
    <xf numFmtId="0" fontId="31" fillId="0" borderId="0" xfId="50" applyFont="1" applyAlignment="1">
      <alignment wrapText="1"/>
      <protection/>
    </xf>
    <xf numFmtId="0" fontId="32" fillId="36" borderId="11" xfId="0" applyFont="1" applyFill="1" applyBorder="1" applyAlignment="1">
      <alignment horizontal="right" vertical="center"/>
    </xf>
    <xf numFmtId="4" fontId="32" fillId="36" borderId="11" xfId="0" applyNumberFormat="1" applyFont="1" applyFill="1" applyBorder="1" applyAlignment="1">
      <alignment horizontal="right" vertical="center"/>
    </xf>
    <xf numFmtId="4" fontId="32" fillId="36" borderId="13" xfId="0" applyNumberFormat="1" applyFont="1" applyFill="1" applyBorder="1" applyAlignment="1">
      <alignment horizontal="right" vertical="center"/>
    </xf>
    <xf numFmtId="3" fontId="33" fillId="37" borderId="12" xfId="0" applyNumberFormat="1" applyFont="1" applyFill="1" applyBorder="1" applyAlignment="1">
      <alignment horizontal="right" vertical="center"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38" borderId="0" xfId="0" applyFont="1" applyFill="1" applyAlignment="1">
      <alignment vertical="center" wrapText="1"/>
    </xf>
    <xf numFmtId="4" fontId="33" fillId="38" borderId="0" xfId="0" applyNumberFormat="1" applyFont="1" applyFill="1" applyAlignment="1">
      <alignment horizontal="right" vertical="center"/>
    </xf>
    <xf numFmtId="3" fontId="32" fillId="36" borderId="11" xfId="0" applyNumberFormat="1" applyFont="1" applyFill="1" applyBorder="1" applyAlignment="1">
      <alignment horizontal="right" vertical="center" wrapText="1"/>
    </xf>
    <xf numFmtId="4" fontId="32" fillId="36" borderId="11" xfId="0" applyNumberFormat="1" applyFont="1" applyFill="1" applyBorder="1" applyAlignment="1">
      <alignment horizontal="right" vertical="center" wrapText="1"/>
    </xf>
    <xf numFmtId="4" fontId="32" fillId="36" borderId="13" xfId="0" applyNumberFormat="1" applyFont="1" applyFill="1" applyBorder="1" applyAlignment="1">
      <alignment horizontal="right" vertical="center" wrapText="1"/>
    </xf>
    <xf numFmtId="4" fontId="32" fillId="39" borderId="11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5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2" fillId="36" borderId="0" xfId="0" applyFont="1" applyFill="1" applyAlignment="1">
      <alignment vertical="center"/>
    </xf>
    <xf numFmtId="0" fontId="32" fillId="36" borderId="0" xfId="0" applyFont="1" applyFill="1" applyAlignment="1">
      <alignment vertical="center" wrapText="1"/>
    </xf>
    <xf numFmtId="0" fontId="31" fillId="36" borderId="0" xfId="0" applyFont="1" applyFill="1" applyAlignment="1">
      <alignment vertical="center" wrapText="1"/>
    </xf>
    <xf numFmtId="0" fontId="31" fillId="36" borderId="0" xfId="0" applyFont="1" applyFill="1" applyAlignment="1">
      <alignment horizontal="center" vertical="center" wrapText="1"/>
    </xf>
    <xf numFmtId="4" fontId="31" fillId="36" borderId="0" xfId="0" applyNumberFormat="1" applyFont="1" applyFill="1" applyAlignment="1">
      <alignment vertical="center"/>
    </xf>
    <xf numFmtId="3" fontId="32" fillId="36" borderId="10" xfId="0" applyNumberFormat="1" applyFont="1" applyFill="1" applyBorder="1" applyAlignment="1">
      <alignment horizontal="right" vertical="center"/>
    </xf>
    <xf numFmtId="4" fontId="32" fillId="36" borderId="10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 vertical="top" wrapText="1"/>
    </xf>
    <xf numFmtId="0" fontId="30" fillId="2" borderId="0" xfId="0" applyFont="1" applyFill="1" applyAlignment="1">
      <alignment vertical="top"/>
    </xf>
    <xf numFmtId="0" fontId="35" fillId="40" borderId="0" xfId="62" applyFont="1" applyFill="1" applyAlignment="1">
      <alignment horizontal="left" vertical="top" wrapText="1" readingOrder="1"/>
      <protection/>
    </xf>
    <xf numFmtId="0" fontId="30" fillId="2" borderId="0" xfId="0" applyFont="1" applyFill="1" applyAlignment="1">
      <alignment vertical="top" wrapText="1"/>
    </xf>
    <xf numFmtId="0" fontId="36" fillId="41" borderId="0" xfId="50" applyFont="1" applyFill="1">
      <alignment vertical="top"/>
      <protection/>
    </xf>
    <xf numFmtId="0" fontId="36" fillId="40" borderId="0" xfId="64" applyFont="1" applyFill="1" applyAlignment="1">
      <alignment horizontal="center" vertical="top" wrapText="1" readingOrder="1"/>
      <protection/>
    </xf>
    <xf numFmtId="0" fontId="36" fillId="40" borderId="0" xfId="64" applyFont="1" applyFill="1" applyAlignment="1">
      <alignment horizontal="left" vertical="top" wrapText="1" readingOrder="1"/>
      <protection/>
    </xf>
    <xf numFmtId="0" fontId="29" fillId="40" borderId="14" xfId="64" applyFont="1" applyFill="1" applyBorder="1" applyAlignment="1">
      <alignment horizontal="left" vertical="top" wrapText="1" readingOrder="1"/>
      <protection/>
    </xf>
    <xf numFmtId="164" fontId="35" fillId="40" borderId="14" xfId="64" applyNumberFormat="1" applyFont="1" applyFill="1" applyBorder="1" applyAlignment="1">
      <alignment horizontal="right" vertical="top"/>
      <protection/>
    </xf>
    <xf numFmtId="0" fontId="36" fillId="40" borderId="14" xfId="64" applyFont="1" applyFill="1" applyBorder="1" applyAlignment="1">
      <alignment horizontal="center" vertical="top" wrapText="1" readingOrder="1"/>
      <protection/>
    </xf>
    <xf numFmtId="0" fontId="29" fillId="40" borderId="14" xfId="64" applyFont="1" applyFill="1" applyBorder="1" applyAlignment="1">
      <alignment horizontal="center" vertical="top" wrapText="1" readingOrder="1"/>
      <protection/>
    </xf>
    <xf numFmtId="0" fontId="35" fillId="42" borderId="14" xfId="64" applyFont="1" applyFill="1" applyBorder="1" applyAlignment="1">
      <alignment horizontal="left" vertical="top" wrapText="1" readingOrder="1"/>
      <protection/>
    </xf>
    <xf numFmtId="164" fontId="35" fillId="42" borderId="14" xfId="64" applyNumberFormat="1" applyFont="1" applyFill="1" applyBorder="1" applyAlignment="1">
      <alignment horizontal="right" vertical="top"/>
      <protection/>
    </xf>
    <xf numFmtId="0" fontId="36" fillId="40" borderId="14" xfId="64" applyFont="1" applyFill="1" applyBorder="1" applyAlignment="1">
      <alignment horizontal="left" vertical="top" wrapText="1" readingOrder="1"/>
      <protection/>
    </xf>
    <xf numFmtId="164" fontId="36" fillId="40" borderId="14" xfId="64" applyNumberFormat="1" applyFont="1" applyFill="1" applyBorder="1" applyAlignment="1">
      <alignment horizontal="right" vertical="top"/>
      <protection/>
    </xf>
    <xf numFmtId="0" fontId="59" fillId="43" borderId="10" xfId="51" applyFont="1" applyFill="1" applyBorder="1" applyAlignment="1">
      <alignment horizontal="center" vertical="center" wrapText="1"/>
      <protection/>
    </xf>
    <xf numFmtId="0" fontId="59" fillId="43" borderId="10" xfId="51" applyFont="1" applyFill="1" applyBorder="1" applyAlignment="1">
      <alignment horizontal="left" vertical="center" wrapText="1"/>
      <protection/>
    </xf>
    <xf numFmtId="3" fontId="59" fillId="43" borderId="10" xfId="51" applyNumberFormat="1" applyFont="1" applyFill="1" applyBorder="1" applyAlignment="1">
      <alignment horizontal="right" vertical="center" wrapText="1"/>
      <protection/>
    </xf>
    <xf numFmtId="3" fontId="59" fillId="43" borderId="10" xfId="51" applyNumberFormat="1" applyFont="1" applyFill="1" applyBorder="1" applyAlignment="1">
      <alignment horizontal="right" vertical="center"/>
      <protection/>
    </xf>
    <xf numFmtId="0" fontId="59" fillId="43" borderId="10" xfId="0" applyFont="1" applyFill="1" applyBorder="1" applyAlignment="1">
      <alignment horizontal="center" vertical="center"/>
    </xf>
    <xf numFmtId="0" fontId="59" fillId="43" borderId="10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/>
    </xf>
    <xf numFmtId="0" fontId="59" fillId="43" borderId="10" xfId="0" applyFont="1" applyFill="1" applyBorder="1" applyAlignment="1">
      <alignment vertical="center" wrapText="1"/>
    </xf>
    <xf numFmtId="3" fontId="59" fillId="43" borderId="10" xfId="0" applyNumberFormat="1" applyFont="1" applyFill="1" applyBorder="1" applyAlignment="1">
      <alignment vertical="center" wrapText="1"/>
    </xf>
    <xf numFmtId="0" fontId="29" fillId="2" borderId="14" xfId="0" applyFont="1" applyFill="1" applyBorder="1" applyAlignment="1">
      <alignment horizontal="center" vertical="top" wrapText="1"/>
    </xf>
    <xf numFmtId="0" fontId="30" fillId="2" borderId="14" xfId="0" applyFont="1" applyFill="1" applyBorder="1" applyAlignment="1">
      <alignment vertical="top"/>
    </xf>
    <xf numFmtId="0" fontId="35" fillId="40" borderId="14" xfId="62" applyFont="1" applyFill="1" applyBorder="1" applyAlignment="1">
      <alignment horizontal="left" vertical="top" wrapText="1" readingOrder="1"/>
      <protection/>
    </xf>
    <xf numFmtId="164" fontId="35" fillId="40" borderId="14" xfId="62" applyNumberFormat="1" applyFont="1" applyFill="1" applyBorder="1" applyAlignment="1">
      <alignment horizontal="right" vertical="top"/>
      <protection/>
    </xf>
    <xf numFmtId="0" fontId="29" fillId="40" borderId="14" xfId="62" applyFont="1" applyFill="1" applyBorder="1" applyAlignment="1">
      <alignment horizontal="right" vertical="top" wrapText="1" readingOrder="1"/>
      <protection/>
    </xf>
    <xf numFmtId="0" fontId="35" fillId="40" borderId="14" xfId="62" applyFont="1" applyFill="1" applyBorder="1" applyAlignment="1">
      <alignment horizontal="right" vertical="top" wrapText="1" readingOrder="1"/>
      <protection/>
    </xf>
    <xf numFmtId="164" fontId="35" fillId="44" borderId="14" xfId="62" applyNumberFormat="1" applyFont="1" applyFill="1" applyBorder="1" applyAlignment="1">
      <alignment horizontal="right" vertical="top"/>
      <protection/>
    </xf>
    <xf numFmtId="0" fontId="29" fillId="44" borderId="14" xfId="62" applyFont="1" applyFill="1" applyBorder="1" applyAlignment="1">
      <alignment horizontal="right" vertical="top" wrapText="1" readingOrder="1"/>
      <protection/>
    </xf>
    <xf numFmtId="0" fontId="35" fillId="44" borderId="14" xfId="62" applyFont="1" applyFill="1" applyBorder="1" applyAlignment="1">
      <alignment horizontal="right" vertical="top" wrapText="1" readingOrder="1"/>
      <protection/>
    </xf>
    <xf numFmtId="0" fontId="29" fillId="42" borderId="14" xfId="62" applyFont="1" applyFill="1" applyBorder="1" applyAlignment="1">
      <alignment horizontal="left" vertical="top" wrapText="1" readingOrder="1"/>
      <protection/>
    </xf>
    <xf numFmtId="0" fontId="29" fillId="42" borderId="14" xfId="62" applyFont="1" applyFill="1" applyBorder="1" applyAlignment="1">
      <alignment horizontal="left" vertical="top" wrapText="1"/>
      <protection/>
    </xf>
    <xf numFmtId="164" fontId="29" fillId="42" borderId="14" xfId="62" applyNumberFormat="1" applyFont="1" applyFill="1" applyBorder="1" applyAlignment="1">
      <alignment horizontal="right" vertical="top"/>
      <protection/>
    </xf>
    <xf numFmtId="164" fontId="35" fillId="42" borderId="14" xfId="62" applyNumberFormat="1" applyFont="1" applyFill="1" applyBorder="1" applyAlignment="1">
      <alignment horizontal="right" vertical="top"/>
      <protection/>
    </xf>
    <xf numFmtId="10" fontId="29" fillId="42" borderId="14" xfId="62" applyNumberFormat="1" applyFont="1" applyFill="1" applyBorder="1" applyAlignment="1">
      <alignment horizontal="right" vertical="top" wrapText="1" readingOrder="1"/>
      <protection/>
    </xf>
    <xf numFmtId="0" fontId="29" fillId="42" borderId="14" xfId="62" applyFont="1" applyFill="1" applyBorder="1" applyAlignment="1">
      <alignment horizontal="right" vertical="top" wrapText="1" readingOrder="1"/>
      <protection/>
    </xf>
    <xf numFmtId="0" fontId="30" fillId="40" borderId="14" xfId="62" applyFont="1" applyFill="1" applyBorder="1" applyAlignment="1">
      <alignment horizontal="left" vertical="top" wrapText="1" readingOrder="1"/>
      <protection/>
    </xf>
    <xf numFmtId="0" fontId="30" fillId="40" borderId="14" xfId="62" applyFont="1" applyFill="1" applyBorder="1" applyAlignment="1">
      <alignment horizontal="left" vertical="top" wrapText="1"/>
      <protection/>
    </xf>
    <xf numFmtId="164" fontId="30" fillId="40" borderId="14" xfId="62" applyNumberFormat="1" applyFont="1" applyFill="1" applyBorder="1" applyAlignment="1">
      <alignment horizontal="right" vertical="top"/>
      <protection/>
    </xf>
    <xf numFmtId="10" fontId="29" fillId="0" borderId="14" xfId="62" applyNumberFormat="1" applyFont="1" applyFill="1" applyBorder="1" applyAlignment="1">
      <alignment horizontal="right" vertical="top" wrapText="1" readingOrder="1"/>
      <protection/>
    </xf>
    <xf numFmtId="0" fontId="30" fillId="40" borderId="14" xfId="62" applyFont="1" applyFill="1" applyBorder="1" applyAlignment="1">
      <alignment horizontal="right" vertical="top" wrapText="1" readingOrder="1"/>
      <protection/>
    </xf>
    <xf numFmtId="0" fontId="29" fillId="44" borderId="14" xfId="62" applyFont="1" applyFill="1" applyBorder="1" applyAlignment="1">
      <alignment vertical="top" wrapText="1" readingOrder="1"/>
      <protection/>
    </xf>
    <xf numFmtId="10" fontId="29" fillId="2" borderId="14" xfId="0" applyNumberFormat="1" applyFont="1" applyFill="1" applyBorder="1" applyAlignment="1">
      <alignment horizontal="center" vertical="top" wrapText="1"/>
    </xf>
    <xf numFmtId="10" fontId="29" fillId="40" borderId="14" xfId="62" applyNumberFormat="1" applyFont="1" applyFill="1" applyBorder="1" applyAlignment="1">
      <alignment horizontal="right" vertical="top" wrapText="1" readingOrder="1"/>
      <protection/>
    </xf>
    <xf numFmtId="0" fontId="0" fillId="2" borderId="14" xfId="0" applyFill="1" applyBorder="1" applyAlignment="1">
      <alignment vertical="top" wrapText="1" readingOrder="1"/>
    </xf>
    <xf numFmtId="0" fontId="2" fillId="40" borderId="14" xfId="62" applyFont="1" applyFill="1" applyBorder="1" applyAlignment="1">
      <alignment horizontal="left" vertical="top" wrapText="1" readingOrder="1"/>
      <protection/>
    </xf>
    <xf numFmtId="164" fontId="2" fillId="40" borderId="14" xfId="62" applyNumberFormat="1" applyFont="1" applyFill="1" applyBorder="1" applyAlignment="1">
      <alignment horizontal="right" vertical="top" wrapText="1" readingOrder="1"/>
      <protection/>
    </xf>
    <xf numFmtId="10" fontId="4" fillId="40" borderId="14" xfId="62" applyNumberFormat="1" applyFont="1" applyFill="1" applyBorder="1" applyAlignment="1">
      <alignment horizontal="right" vertical="top" wrapText="1" readingOrder="1"/>
      <protection/>
    </xf>
    <xf numFmtId="0" fontId="1" fillId="40" borderId="14" xfId="62" applyFont="1" applyFill="1" applyBorder="1" applyAlignment="1">
      <alignment horizontal="left" vertical="top" wrapText="1" readingOrder="1"/>
      <protection/>
    </xf>
    <xf numFmtId="0" fontId="4" fillId="40" borderId="14" xfId="62" applyFont="1" applyFill="1" applyBorder="1" applyAlignment="1">
      <alignment horizontal="left" vertical="top" wrapText="1" readingOrder="1"/>
      <protection/>
    </xf>
    <xf numFmtId="164" fontId="4" fillId="40" borderId="14" xfId="62" applyNumberFormat="1" applyFont="1" applyFill="1" applyBorder="1" applyAlignment="1">
      <alignment horizontal="right" vertical="top" wrapText="1" readingOrder="1"/>
      <protection/>
    </xf>
    <xf numFmtId="0" fontId="4" fillId="40" borderId="14" xfId="62" applyFont="1" applyFill="1" applyBorder="1" applyAlignment="1">
      <alignment horizontal="right" vertical="top" wrapText="1" readingOrder="1"/>
      <protection/>
    </xf>
    <xf numFmtId="164" fontId="1" fillId="40" borderId="14" xfId="62" applyNumberFormat="1" applyFont="1" applyFill="1" applyBorder="1" applyAlignment="1">
      <alignment horizontal="right" vertical="top" wrapText="1" readingOrder="1"/>
      <protection/>
    </xf>
    <xf numFmtId="0" fontId="1" fillId="40" borderId="14" xfId="62" applyFont="1" applyFill="1" applyBorder="1" applyAlignment="1">
      <alignment horizontal="right" vertical="top" wrapText="1" readingOrder="1"/>
      <protection/>
    </xf>
    <xf numFmtId="0" fontId="1" fillId="42" borderId="14" xfId="62" applyFont="1" applyFill="1" applyBorder="1" applyAlignment="1">
      <alignment horizontal="left" vertical="top" wrapText="1" readingOrder="1"/>
      <protection/>
    </xf>
    <xf numFmtId="164" fontId="1" fillId="42" borderId="14" xfId="62" applyNumberFormat="1" applyFont="1" applyFill="1" applyBorder="1" applyAlignment="1">
      <alignment horizontal="right" vertical="top" wrapText="1" readingOrder="1"/>
      <protection/>
    </xf>
    <xf numFmtId="164" fontId="2" fillId="42" borderId="14" xfId="62" applyNumberFormat="1" applyFont="1" applyFill="1" applyBorder="1" applyAlignment="1">
      <alignment horizontal="right" vertical="top" wrapText="1" readingOrder="1"/>
      <protection/>
    </xf>
    <xf numFmtId="10" fontId="4" fillId="42" borderId="14" xfId="62" applyNumberFormat="1" applyFont="1" applyFill="1" applyBorder="1" applyAlignment="1">
      <alignment horizontal="right" vertical="top" wrapText="1" readingOrder="1"/>
      <protection/>
    </xf>
    <xf numFmtId="0" fontId="1" fillId="42" borderId="14" xfId="62" applyFont="1" applyFill="1" applyBorder="1" applyAlignment="1">
      <alignment horizontal="right" vertical="top" wrapText="1" readingOrder="1"/>
      <protection/>
    </xf>
    <xf numFmtId="0" fontId="3" fillId="40" borderId="14" xfId="62" applyFont="1" applyFill="1" applyBorder="1" applyAlignment="1">
      <alignment horizontal="left" vertical="top" wrapText="1" readingOrder="1"/>
      <protection/>
    </xf>
    <xf numFmtId="164" fontId="3" fillId="40" borderId="14" xfId="62" applyNumberFormat="1" applyFont="1" applyFill="1" applyBorder="1" applyAlignment="1">
      <alignment horizontal="right" vertical="top" wrapText="1" readingOrder="1"/>
      <protection/>
    </xf>
    <xf numFmtId="0" fontId="3" fillId="40" borderId="14" xfId="62" applyFont="1" applyFill="1" applyBorder="1" applyAlignment="1">
      <alignment horizontal="right" vertical="top" wrapText="1" readingOrder="1"/>
      <protection/>
    </xf>
    <xf numFmtId="0" fontId="0" fillId="45" borderId="14" xfId="0" applyFill="1" applyBorder="1" applyAlignment="1">
      <alignment vertical="top" wrapText="1" readingOrder="1"/>
    </xf>
    <xf numFmtId="0" fontId="2" fillId="43" borderId="14" xfId="62" applyFont="1" applyFill="1" applyBorder="1" applyAlignment="1">
      <alignment horizontal="left" vertical="top" wrapText="1" readingOrder="1"/>
      <protection/>
    </xf>
    <xf numFmtId="0" fontId="5" fillId="43" borderId="14" xfId="62" applyFont="1" applyFill="1" applyBorder="1" applyAlignment="1">
      <alignment horizontal="left" vertical="top" wrapText="1" readingOrder="1"/>
      <protection/>
    </xf>
    <xf numFmtId="164" fontId="2" fillId="43" borderId="14" xfId="62" applyNumberFormat="1" applyFont="1" applyFill="1" applyBorder="1" applyAlignment="1">
      <alignment horizontal="right" vertical="top"/>
      <protection/>
    </xf>
    <xf numFmtId="10" fontId="4" fillId="43" borderId="14" xfId="62" applyNumberFormat="1" applyFont="1" applyFill="1" applyBorder="1" applyAlignment="1">
      <alignment horizontal="right" vertical="top" wrapText="1" readingOrder="1"/>
      <protection/>
    </xf>
    <xf numFmtId="0" fontId="2" fillId="43" borderId="14" xfId="62" applyFont="1" applyFill="1" applyBorder="1" applyAlignment="1">
      <alignment horizontal="right" vertical="top" wrapText="1" readingOrder="1"/>
      <protection/>
    </xf>
    <xf numFmtId="0" fontId="4" fillId="43" borderId="14" xfId="62" applyFont="1" applyFill="1" applyBorder="1" applyAlignment="1">
      <alignment horizontal="left" vertical="top" wrapText="1" readingOrder="1"/>
      <protection/>
    </xf>
    <xf numFmtId="164" fontId="4" fillId="43" borderId="14" xfId="62" applyNumberFormat="1" applyFont="1" applyFill="1" applyBorder="1" applyAlignment="1">
      <alignment horizontal="right" vertical="top"/>
      <protection/>
    </xf>
    <xf numFmtId="0" fontId="4" fillId="43" borderId="14" xfId="62" applyFont="1" applyFill="1" applyBorder="1" applyAlignment="1">
      <alignment horizontal="right" vertical="top" wrapText="1" readingOrder="1"/>
      <protection/>
    </xf>
    <xf numFmtId="0" fontId="1" fillId="43" borderId="14" xfId="62" applyFont="1" applyFill="1" applyBorder="1" applyAlignment="1">
      <alignment horizontal="left" vertical="top" wrapText="1" readingOrder="1"/>
      <protection/>
    </xf>
    <xf numFmtId="164" fontId="1" fillId="43" borderId="14" xfId="62" applyNumberFormat="1" applyFont="1" applyFill="1" applyBorder="1" applyAlignment="1">
      <alignment horizontal="right" vertical="top"/>
      <protection/>
    </xf>
    <xf numFmtId="0" fontId="1" fillId="43" borderId="14" xfId="62" applyFont="1" applyFill="1" applyBorder="1" applyAlignment="1">
      <alignment horizontal="right" vertical="top" wrapText="1" readingOrder="1"/>
      <protection/>
    </xf>
    <xf numFmtId="0" fontId="0" fillId="43" borderId="14" xfId="0" applyFill="1" applyBorder="1" applyAlignment="1">
      <alignment vertical="top"/>
    </xf>
    <xf numFmtId="164" fontId="3" fillId="40" borderId="14" xfId="62" applyNumberFormat="1" applyFont="1" applyFill="1" applyBorder="1" applyAlignment="1">
      <alignment horizontal="right" vertical="top"/>
      <protection/>
    </xf>
    <xf numFmtId="164" fontId="2" fillId="40" borderId="14" xfId="62" applyNumberFormat="1" applyFont="1" applyFill="1" applyBorder="1" applyAlignment="1">
      <alignment horizontal="right" vertical="top"/>
      <protection/>
    </xf>
    <xf numFmtId="0" fontId="4" fillId="42" borderId="14" xfId="62" applyFont="1" applyFill="1" applyBorder="1" applyAlignment="1">
      <alignment horizontal="left" vertical="top" wrapText="1" readingOrder="1"/>
      <protection/>
    </xf>
    <xf numFmtId="164" fontId="4" fillId="42" borderId="14" xfId="62" applyNumberFormat="1" applyFont="1" applyFill="1" applyBorder="1" applyAlignment="1">
      <alignment horizontal="right" vertical="top"/>
      <protection/>
    </xf>
    <xf numFmtId="164" fontId="2" fillId="42" borderId="14" xfId="62" applyNumberFormat="1" applyFont="1" applyFill="1" applyBorder="1" applyAlignment="1">
      <alignment horizontal="right" vertical="top"/>
      <protection/>
    </xf>
    <xf numFmtId="0" fontId="4" fillId="42" borderId="14" xfId="62" applyFont="1" applyFill="1" applyBorder="1" applyAlignment="1">
      <alignment horizontal="right" vertical="top" wrapText="1" readingOrder="1"/>
      <protection/>
    </xf>
    <xf numFmtId="0" fontId="0" fillId="45" borderId="14" xfId="0" applyFill="1" applyBorder="1" applyAlignment="1">
      <alignment vertical="top"/>
    </xf>
    <xf numFmtId="164" fontId="1" fillId="42" borderId="14" xfId="62" applyNumberFormat="1" applyFont="1" applyFill="1" applyBorder="1" applyAlignment="1">
      <alignment horizontal="right" vertical="top"/>
      <protection/>
    </xf>
    <xf numFmtId="164" fontId="4" fillId="40" borderId="14" xfId="62" applyNumberFormat="1" applyFont="1" applyFill="1" applyBorder="1" applyAlignment="1">
      <alignment horizontal="right" vertical="top"/>
      <protection/>
    </xf>
    <xf numFmtId="0" fontId="2" fillId="42" borderId="14" xfId="62" applyFont="1" applyFill="1" applyBorder="1" applyAlignment="1">
      <alignment horizontal="left" vertical="top" wrapText="1" readingOrder="1"/>
      <protection/>
    </xf>
    <xf numFmtId="164" fontId="1" fillId="40" borderId="14" xfId="62" applyNumberFormat="1" applyFont="1" applyFill="1" applyBorder="1" applyAlignment="1">
      <alignment horizontal="right" vertical="top"/>
      <protection/>
    </xf>
    <xf numFmtId="0" fontId="64" fillId="34" borderId="15" xfId="51" applyFont="1" applyFill="1" applyBorder="1" applyAlignment="1">
      <alignment horizontal="center" vertical="center" wrapText="1"/>
      <protection/>
    </xf>
    <xf numFmtId="10" fontId="30" fillId="40" borderId="14" xfId="62" applyNumberFormat="1" applyFont="1" applyFill="1" applyBorder="1" applyAlignment="1">
      <alignment horizontal="right" vertical="top" wrapText="1" readingOrder="1"/>
      <protection/>
    </xf>
    <xf numFmtId="4" fontId="31" fillId="0" borderId="16" xfId="0" applyNumberFormat="1" applyFont="1" applyBorder="1" applyAlignment="1">
      <alignment/>
    </xf>
    <xf numFmtId="0" fontId="36" fillId="40" borderId="16" xfId="64" applyFont="1" applyFill="1" applyBorder="1" applyAlignment="1">
      <alignment horizontal="right" vertical="top" wrapText="1" readingOrder="1"/>
      <protection/>
    </xf>
    <xf numFmtId="0" fontId="0" fillId="2" borderId="17" xfId="0" applyFill="1" applyBorder="1" applyAlignment="1">
      <alignment vertical="top"/>
    </xf>
    <xf numFmtId="0" fontId="3" fillId="40" borderId="18" xfId="62" applyFont="1" applyFill="1" applyBorder="1" applyAlignment="1">
      <alignment horizontal="left" vertical="top" wrapText="1" readingOrder="1"/>
      <protection/>
    </xf>
    <xf numFmtId="164" fontId="3" fillId="40" borderId="18" xfId="62" applyNumberFormat="1" applyFont="1" applyFill="1" applyBorder="1" applyAlignment="1">
      <alignment horizontal="right" vertical="top" wrapText="1" readingOrder="1"/>
      <protection/>
    </xf>
    <xf numFmtId="164" fontId="2" fillId="40" borderId="18" xfId="62" applyNumberFormat="1" applyFont="1" applyFill="1" applyBorder="1" applyAlignment="1">
      <alignment horizontal="right" vertical="top" wrapText="1" readingOrder="1"/>
      <protection/>
    </xf>
    <xf numFmtId="10" fontId="4" fillId="40" borderId="18" xfId="62" applyNumberFormat="1" applyFont="1" applyFill="1" applyBorder="1" applyAlignment="1">
      <alignment horizontal="right" vertical="top" wrapText="1" readingOrder="1"/>
      <protection/>
    </xf>
    <xf numFmtId="0" fontId="3" fillId="40" borderId="18" xfId="62" applyFont="1" applyFill="1" applyBorder="1" applyAlignment="1">
      <alignment horizontal="right" vertical="top" wrapText="1" readingOrder="1"/>
      <protection/>
    </xf>
    <xf numFmtId="0" fontId="1" fillId="2" borderId="19" xfId="0" applyFont="1" applyFill="1" applyBorder="1" applyAlignment="1">
      <alignment horizontal="center" vertical="top" wrapText="1"/>
    </xf>
    <xf numFmtId="10" fontId="1" fillId="2" borderId="19" xfId="0" applyNumberFormat="1" applyFont="1" applyFill="1" applyBorder="1" applyAlignment="1">
      <alignment horizontal="center" vertical="top" wrapText="1"/>
    </xf>
    <xf numFmtId="0" fontId="0" fillId="46" borderId="20" xfId="0" applyFill="1" applyBorder="1" applyAlignment="1">
      <alignment vertical="top" wrapText="1" readingOrder="1"/>
    </xf>
    <xf numFmtId="10" fontId="0" fillId="46" borderId="20" xfId="0" applyNumberFormat="1" applyFill="1" applyBorder="1" applyAlignment="1">
      <alignment vertical="top" wrapText="1" readingOrder="1"/>
    </xf>
    <xf numFmtId="0" fontId="0" fillId="46" borderId="21" xfId="0" applyFill="1" applyBorder="1" applyAlignment="1">
      <alignment vertical="top" wrapText="1" readingOrder="1"/>
    </xf>
    <xf numFmtId="0" fontId="1" fillId="2" borderId="18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vertical="top" wrapText="1" readingOrder="1"/>
    </xf>
    <xf numFmtId="0" fontId="2" fillId="40" borderId="19" xfId="62" applyFont="1" applyFill="1" applyBorder="1" applyAlignment="1">
      <alignment horizontal="left" vertical="top" wrapText="1" readingOrder="1"/>
      <protection/>
    </xf>
    <xf numFmtId="164" fontId="2" fillId="40" borderId="19" xfId="62" applyNumberFormat="1" applyFont="1" applyFill="1" applyBorder="1" applyAlignment="1">
      <alignment horizontal="right" vertical="top" wrapText="1" readingOrder="1"/>
      <protection/>
    </xf>
    <xf numFmtId="10" fontId="4" fillId="40" borderId="19" xfId="62" applyNumberFormat="1" applyFont="1" applyFill="1" applyBorder="1" applyAlignment="1">
      <alignment horizontal="right" vertical="top" wrapText="1" readingOrder="1"/>
      <protection/>
    </xf>
    <xf numFmtId="0" fontId="2" fillId="40" borderId="19" xfId="62" applyFont="1" applyFill="1" applyBorder="1" applyAlignment="1">
      <alignment horizontal="right" vertical="top" wrapText="1" readingOrder="1"/>
      <protection/>
    </xf>
    <xf numFmtId="0" fontId="1" fillId="46" borderId="20" xfId="0" applyFont="1" applyFill="1" applyBorder="1" applyAlignment="1">
      <alignment horizontal="center" vertical="top" wrapText="1"/>
    </xf>
    <xf numFmtId="10" fontId="1" fillId="46" borderId="20" xfId="0" applyNumberFormat="1" applyFont="1" applyFill="1" applyBorder="1" applyAlignment="1">
      <alignment horizontal="center" vertical="top" wrapText="1"/>
    </xf>
    <xf numFmtId="0" fontId="1" fillId="46" borderId="21" xfId="0" applyFont="1" applyFill="1" applyBorder="1" applyAlignment="1">
      <alignment horizontal="center" vertical="top" wrapText="1"/>
    </xf>
    <xf numFmtId="10" fontId="0" fillId="2" borderId="20" xfId="0" applyNumberFormat="1" applyFill="1" applyBorder="1" applyAlignment="1">
      <alignment vertical="top" wrapText="1" readingOrder="1"/>
    </xf>
    <xf numFmtId="0" fontId="0" fillId="2" borderId="20" xfId="0" applyFill="1" applyBorder="1" applyAlignment="1">
      <alignment vertical="top" wrapText="1" readingOrder="1"/>
    </xf>
    <xf numFmtId="0" fontId="30" fillId="2" borderId="14" xfId="0" applyFont="1" applyFill="1" applyBorder="1" applyAlignment="1">
      <alignment horizontal="left" vertical="top"/>
    </xf>
    <xf numFmtId="0" fontId="30" fillId="2" borderId="14" xfId="0" applyFont="1" applyFill="1" applyBorder="1" applyAlignment="1">
      <alignment vertical="top" wrapText="1"/>
    </xf>
    <xf numFmtId="4" fontId="30" fillId="2" borderId="14" xfId="0" applyNumberFormat="1" applyFont="1" applyFill="1" applyBorder="1" applyAlignment="1">
      <alignment vertical="top"/>
    </xf>
    <xf numFmtId="4" fontId="40" fillId="0" borderId="22" xfId="0" applyNumberFormat="1" applyFont="1" applyBorder="1" applyAlignment="1">
      <alignment horizontal="center"/>
    </xf>
    <xf numFmtId="0" fontId="32" fillId="43" borderId="23" xfId="50" applyFont="1" applyFill="1" applyBorder="1" applyAlignment="1">
      <alignment horizontal="left" vertical="center" wrapText="1"/>
      <protection/>
    </xf>
    <xf numFmtId="0" fontId="32" fillId="43" borderId="20" xfId="50" applyFont="1" applyFill="1" applyBorder="1" applyAlignment="1">
      <alignment horizontal="left" vertical="center" wrapText="1"/>
      <protection/>
    </xf>
    <xf numFmtId="0" fontId="32" fillId="43" borderId="21" xfId="50" applyFont="1" applyFill="1" applyBorder="1" applyAlignment="1">
      <alignment horizontal="left" vertical="center" wrapText="1"/>
      <protection/>
    </xf>
    <xf numFmtId="0" fontId="32" fillId="36" borderId="10" xfId="0" applyFont="1" applyFill="1" applyBorder="1" applyAlignment="1">
      <alignment vertical="center" wrapText="1"/>
    </xf>
    <xf numFmtId="0" fontId="31" fillId="36" borderId="24" xfId="0" applyFont="1" applyFill="1" applyBorder="1" applyAlignment="1">
      <alignment vertical="center" wrapText="1"/>
    </xf>
    <xf numFmtId="0" fontId="31" fillId="36" borderId="11" xfId="0" applyFont="1" applyFill="1" applyBorder="1" applyAlignment="1">
      <alignment vertical="center" wrapText="1"/>
    </xf>
    <xf numFmtId="0" fontId="33" fillId="37" borderId="25" xfId="0" applyFont="1" applyFill="1" applyBorder="1" applyAlignment="1">
      <alignment vertical="center" wrapText="1"/>
    </xf>
    <xf numFmtId="0" fontId="33" fillId="37" borderId="12" xfId="0" applyFont="1" applyFill="1" applyBorder="1" applyAlignment="1">
      <alignment vertical="center" wrapText="1"/>
    </xf>
    <xf numFmtId="0" fontId="32" fillId="47" borderId="0" xfId="0" applyFont="1" applyFill="1" applyAlignment="1">
      <alignment horizontal="center" vertical="center" wrapText="1"/>
    </xf>
    <xf numFmtId="0" fontId="32" fillId="36" borderId="26" xfId="0" applyFont="1" applyFill="1" applyBorder="1" applyAlignment="1">
      <alignment horizontal="center" vertical="center" wrapText="1"/>
    </xf>
    <xf numFmtId="0" fontId="32" fillId="36" borderId="27" xfId="0" applyFont="1" applyFill="1" applyBorder="1" applyAlignment="1">
      <alignment horizontal="center" vertical="center" wrapText="1"/>
    </xf>
    <xf numFmtId="0" fontId="32" fillId="37" borderId="11" xfId="0" applyFont="1" applyFill="1" applyBorder="1" applyAlignment="1">
      <alignment vertical="center"/>
    </xf>
    <xf numFmtId="0" fontId="31" fillId="36" borderId="11" xfId="0" applyFont="1" applyFill="1" applyBorder="1" applyAlignment="1">
      <alignment vertical="center"/>
    </xf>
    <xf numFmtId="0" fontId="32" fillId="12" borderId="0" xfId="50" applyFont="1" applyFill="1" applyAlignment="1">
      <alignment horizontal="center" vertical="center" wrapText="1"/>
      <protection/>
    </xf>
    <xf numFmtId="0" fontId="32" fillId="36" borderId="11" xfId="0" applyFont="1" applyFill="1" applyBorder="1" applyAlignment="1">
      <alignment horizontal="center" vertical="center" wrapText="1"/>
    </xf>
    <xf numFmtId="0" fontId="32" fillId="37" borderId="11" xfId="0" applyFont="1" applyFill="1" applyBorder="1" applyAlignment="1">
      <alignment vertical="center" wrapText="1"/>
    </xf>
    <xf numFmtId="0" fontId="29" fillId="44" borderId="14" xfId="62" applyFont="1" applyFill="1" applyBorder="1" applyAlignment="1">
      <alignment horizontal="center" vertical="top" wrapText="1" readingOrder="1"/>
      <protection/>
    </xf>
    <xf numFmtId="0" fontId="29" fillId="46" borderId="14" xfId="0" applyFont="1" applyFill="1" applyBorder="1" applyAlignment="1">
      <alignment horizontal="center" vertical="top"/>
    </xf>
    <xf numFmtId="0" fontId="38" fillId="45" borderId="14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center" vertical="top"/>
    </xf>
    <xf numFmtId="0" fontId="29" fillId="44" borderId="28" xfId="64" applyFont="1" applyFill="1" applyBorder="1" applyAlignment="1">
      <alignment horizontal="center" vertical="top" wrapText="1" readingOrder="1"/>
      <protection/>
    </xf>
    <xf numFmtId="0" fontId="29" fillId="44" borderId="22" xfId="64" applyFont="1" applyFill="1" applyBorder="1" applyAlignment="1">
      <alignment horizontal="center" vertical="top" wrapText="1" readingOrder="1"/>
      <protection/>
    </xf>
    <xf numFmtId="0" fontId="29" fillId="44" borderId="29" xfId="64" applyFont="1" applyFill="1" applyBorder="1" applyAlignment="1">
      <alignment horizontal="center" vertical="top" wrapText="1" readingOrder="1"/>
      <protection/>
    </xf>
    <xf numFmtId="0" fontId="29" fillId="44" borderId="30" xfId="64" applyFont="1" applyFill="1" applyBorder="1" applyAlignment="1">
      <alignment horizontal="center" vertical="top" wrapText="1" readingOrder="1"/>
      <protection/>
    </xf>
    <xf numFmtId="0" fontId="29" fillId="44" borderId="0" xfId="64" applyFont="1" applyFill="1" applyBorder="1" applyAlignment="1">
      <alignment horizontal="center" vertical="top" wrapText="1" readingOrder="1"/>
      <protection/>
    </xf>
    <xf numFmtId="0" fontId="29" fillId="44" borderId="31" xfId="64" applyFont="1" applyFill="1" applyBorder="1" applyAlignment="1">
      <alignment horizontal="center" vertical="top" wrapText="1" readingOrder="1"/>
      <protection/>
    </xf>
    <xf numFmtId="0" fontId="29" fillId="44" borderId="32" xfId="64" applyFont="1" applyFill="1" applyBorder="1" applyAlignment="1">
      <alignment horizontal="center" vertical="top" wrapText="1" readingOrder="1"/>
      <protection/>
    </xf>
    <xf numFmtId="0" fontId="29" fillId="44" borderId="16" xfId="64" applyFont="1" applyFill="1" applyBorder="1" applyAlignment="1">
      <alignment horizontal="center" vertical="top" wrapText="1" readingOrder="1"/>
      <protection/>
    </xf>
    <xf numFmtId="0" fontId="29" fillId="44" borderId="33" xfId="64" applyFont="1" applyFill="1" applyBorder="1" applyAlignment="1">
      <alignment horizontal="center" vertical="top" wrapText="1" readingOrder="1"/>
      <protection/>
    </xf>
    <xf numFmtId="0" fontId="30" fillId="2" borderId="22" xfId="0" applyFont="1" applyFill="1" applyBorder="1" applyAlignment="1">
      <alignment horizontal="center" vertical="top"/>
    </xf>
    <xf numFmtId="0" fontId="59" fillId="12" borderId="28" xfId="50" applyFont="1" applyFill="1" applyBorder="1" applyAlignment="1">
      <alignment horizontal="center" vertical="center" wrapText="1"/>
      <protection/>
    </xf>
    <xf numFmtId="0" fontId="59" fillId="12" borderId="22" xfId="50" applyFont="1" applyFill="1" applyBorder="1" applyAlignment="1">
      <alignment horizontal="center" vertical="center" wrapText="1"/>
      <protection/>
    </xf>
    <xf numFmtId="0" fontId="59" fillId="12" borderId="29" xfId="50" applyFont="1" applyFill="1" applyBorder="1" applyAlignment="1">
      <alignment horizontal="center" vertical="center" wrapText="1"/>
      <protection/>
    </xf>
    <xf numFmtId="0" fontId="59" fillId="12" borderId="32" xfId="51" applyFont="1" applyFill="1" applyBorder="1" applyAlignment="1">
      <alignment horizontal="center" vertical="center" wrapText="1"/>
      <protection/>
    </xf>
    <xf numFmtId="0" fontId="60" fillId="12" borderId="16" xfId="51" applyFont="1" applyFill="1" applyBorder="1" applyAlignment="1">
      <alignment wrapText="1"/>
      <protection/>
    </xf>
    <xf numFmtId="0" fontId="60" fillId="12" borderId="33" xfId="51" applyFont="1" applyFill="1" applyBorder="1" applyAlignment="1">
      <alignment wrapText="1"/>
      <protection/>
    </xf>
    <xf numFmtId="0" fontId="58" fillId="34" borderId="10" xfId="51" applyFont="1" applyFill="1" applyBorder="1" applyAlignment="1">
      <alignment horizontal="center" vertical="center" wrapText="1"/>
      <protection/>
    </xf>
    <xf numFmtId="0" fontId="0" fillId="2" borderId="22" xfId="0" applyFill="1" applyBorder="1" applyAlignment="1">
      <alignment horizontal="center" vertical="top"/>
    </xf>
    <xf numFmtId="0" fontId="1" fillId="46" borderId="23" xfId="0" applyFont="1" applyFill="1" applyBorder="1" applyAlignment="1">
      <alignment horizontal="center" vertical="top" wrapText="1" readingOrder="1"/>
    </xf>
    <xf numFmtId="0" fontId="1" fillId="46" borderId="20" xfId="0" applyFont="1" applyFill="1" applyBorder="1" applyAlignment="1">
      <alignment horizontal="center" vertical="top" wrapText="1" readingOrder="1"/>
    </xf>
    <xf numFmtId="0" fontId="1" fillId="46" borderId="23" xfId="0" applyFont="1" applyFill="1" applyBorder="1" applyAlignment="1">
      <alignment horizontal="center" vertical="top" wrapText="1"/>
    </xf>
    <xf numFmtId="0" fontId="1" fillId="46" borderId="20" xfId="0" applyFont="1" applyFill="1" applyBorder="1" applyAlignment="1">
      <alignment horizontal="center" vertical="top" wrapText="1"/>
    </xf>
    <xf numFmtId="0" fontId="39" fillId="45" borderId="14" xfId="0" applyFont="1" applyFill="1" applyBorder="1" applyAlignment="1">
      <alignment horizontal="center" vertical="top" wrapText="1" readingOrder="1"/>
    </xf>
    <xf numFmtId="10" fontId="0" fillId="2" borderId="22" xfId="0" applyNumberFormat="1" applyFill="1" applyBorder="1" applyAlignment="1">
      <alignment horizontal="center" vertical="top" wrapText="1" readingOrder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 3" xfId="51"/>
    <cellStyle name="Obično_List9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brijela\Documents\DESKTOP%20I%20DOKUMENTI\IZVJE&#352;TAJI\SPR-RAS%202023\6_2023\IZVJE&#352;TAJ%20O%20IZVR&#352;ENJU%20TABLICE%20RIF%20DRAFT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KONTROLNA TABL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0">
      <selection activeCell="I21" sqref="I21"/>
    </sheetView>
  </sheetViews>
  <sheetFormatPr defaultColWidth="8.8515625" defaultRowHeight="12.75"/>
  <cols>
    <col min="1" max="4" width="8.8515625" style="36" customWidth="1"/>
    <col min="5" max="5" width="10.57421875" style="36" customWidth="1"/>
    <col min="6" max="6" width="16.57421875" style="36" hidden="1" customWidth="1"/>
    <col min="7" max="7" width="0.42578125" style="36" hidden="1" customWidth="1"/>
    <col min="8" max="8" width="15.28125" style="35" customWidth="1"/>
    <col min="9" max="9" width="13.28125" style="35" customWidth="1"/>
    <col min="10" max="10" width="11.00390625" style="35" customWidth="1"/>
    <col min="11" max="11" width="8.8515625" style="35" customWidth="1"/>
    <col min="12" max="12" width="16.8515625" style="36" customWidth="1"/>
    <col min="13" max="13" width="11.7109375" style="36" bestFit="1" customWidth="1"/>
    <col min="14" max="16" width="12.7109375" style="36" bestFit="1" customWidth="1"/>
    <col min="17" max="17" width="8.8515625" style="36" customWidth="1"/>
    <col min="18" max="16384" width="8.8515625" style="36" customWidth="1"/>
  </cols>
  <sheetData>
    <row r="1" spans="1:10" ht="40.5" customHeight="1">
      <c r="A1" s="211" t="s">
        <v>265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24" customHeight="1">
      <c r="A2" s="206" t="s">
        <v>290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41.75">
      <c r="A3" s="212" t="s">
        <v>291</v>
      </c>
      <c r="B3" s="212"/>
      <c r="C3" s="212"/>
      <c r="D3" s="212"/>
      <c r="E3" s="212"/>
      <c r="F3" s="37" t="s">
        <v>292</v>
      </c>
      <c r="G3" s="37" t="s">
        <v>293</v>
      </c>
      <c r="H3" s="38" t="s">
        <v>271</v>
      </c>
      <c r="I3" s="38" t="s">
        <v>272</v>
      </c>
      <c r="J3" s="38" t="s">
        <v>273</v>
      </c>
    </row>
    <row r="4" spans="1:12" ht="27.75" customHeight="1">
      <c r="A4" s="213" t="s">
        <v>294</v>
      </c>
      <c r="B4" s="213"/>
      <c r="C4" s="213"/>
      <c r="D4" s="213"/>
      <c r="E4" s="213"/>
      <c r="F4" s="39" t="e">
        <f>SUM(F5:F6)</f>
        <v>#REF!</v>
      </c>
      <c r="G4" s="39" t="e">
        <f>SUM(G5:G6)</f>
        <v>#REF!</v>
      </c>
      <c r="H4" s="40">
        <f>SUM(H5:H6)</f>
        <v>470959.3934567655</v>
      </c>
      <c r="I4" s="40">
        <f>SUM(I5:I6)</f>
        <v>984084</v>
      </c>
      <c r="J4" s="40">
        <f>SUM(J5:J6)</f>
        <v>527784.01</v>
      </c>
      <c r="L4" s="41"/>
    </row>
    <row r="5" spans="1:15" ht="27.75" customHeight="1">
      <c r="A5" s="203" t="s">
        <v>295</v>
      </c>
      <c r="B5" s="203"/>
      <c r="C5" s="203"/>
      <c r="D5" s="203"/>
      <c r="E5" s="203"/>
      <c r="F5" s="42" t="e">
        <f>SUM('[1]RAČUN PRIHODA I RASHODA'!#REF!)</f>
        <v>#REF!</v>
      </c>
      <c r="G5" s="42" t="e">
        <f>SUM('[1]RAČUN PRIHODA I RASHODA'!#REF!)</f>
        <v>#REF!</v>
      </c>
      <c r="H5" s="43">
        <f>3548443.55/7.5345</f>
        <v>470959.3934567655</v>
      </c>
      <c r="I5" s="43">
        <v>984084</v>
      </c>
      <c r="J5" s="43">
        <v>527784.01</v>
      </c>
      <c r="L5" s="44"/>
      <c r="M5" s="44"/>
      <c r="N5" s="44"/>
      <c r="O5" s="44"/>
    </row>
    <row r="6" spans="1:10" ht="27.75" customHeight="1">
      <c r="A6" s="210" t="s">
        <v>296</v>
      </c>
      <c r="B6" s="210"/>
      <c r="C6" s="210"/>
      <c r="D6" s="210"/>
      <c r="E6" s="210"/>
      <c r="F6" s="45" t="e">
        <f>SUM('[1]RAČUN PRIHODA I RASHODA'!#REF!)</f>
        <v>#REF!</v>
      </c>
      <c r="G6" s="45" t="e">
        <f>SUM('[1]RAČUN PRIHODA I RASHODA'!#REF!)</f>
        <v>#REF!</v>
      </c>
      <c r="H6" s="46">
        <v>0</v>
      </c>
      <c r="I6" s="46">
        <v>0</v>
      </c>
      <c r="J6" s="46">
        <v>0</v>
      </c>
    </row>
    <row r="7" spans="1:10" ht="27.75" customHeight="1">
      <c r="A7" s="209" t="s">
        <v>297</v>
      </c>
      <c r="B7" s="209"/>
      <c r="C7" s="209"/>
      <c r="D7" s="209"/>
      <c r="E7" s="209"/>
      <c r="F7" s="47" t="e">
        <f>SUM(F8:F9)</f>
        <v>#REF!</v>
      </c>
      <c r="G7" s="47" t="e">
        <f>SUM(G8:G9)</f>
        <v>#REF!</v>
      </c>
      <c r="H7" s="48">
        <f>SUM(H8:H9)</f>
        <v>455738.81080363656</v>
      </c>
      <c r="I7" s="48">
        <f>SUM(I8:I9)</f>
        <v>984117</v>
      </c>
      <c r="J7" s="48">
        <f>SUM(J8:J9)</f>
        <v>523942.63</v>
      </c>
    </row>
    <row r="8" spans="1:16" ht="27.75" customHeight="1">
      <c r="A8" s="203" t="s">
        <v>298</v>
      </c>
      <c r="B8" s="203"/>
      <c r="C8" s="203"/>
      <c r="D8" s="203"/>
      <c r="E8" s="203"/>
      <c r="F8" s="42" t="e">
        <f>SUM('[1]RAČUN PRIHODA I RASHODA'!#REF!)</f>
        <v>#REF!</v>
      </c>
      <c r="G8" s="42" t="e">
        <f>SUM('[1]RAČUN PRIHODA I RASHODA'!#REF!)</f>
        <v>#REF!</v>
      </c>
      <c r="H8" s="43">
        <f>3418084.24/7.5345</f>
        <v>453657.7397305727</v>
      </c>
      <c r="I8" s="43">
        <v>978728</v>
      </c>
      <c r="J8" s="43">
        <v>521724.19</v>
      </c>
      <c r="L8" s="44"/>
      <c r="M8" s="44"/>
      <c r="N8" s="41"/>
      <c r="O8" s="41"/>
      <c r="P8" s="41"/>
    </row>
    <row r="9" spans="1:16" ht="27.75" customHeight="1">
      <c r="A9" s="210" t="s">
        <v>299</v>
      </c>
      <c r="B9" s="210"/>
      <c r="C9" s="210"/>
      <c r="D9" s="210"/>
      <c r="E9" s="210"/>
      <c r="F9" s="45" t="e">
        <f>SUM('[1]RAČUN PRIHODA I RASHODA'!#REF!)</f>
        <v>#REF!</v>
      </c>
      <c r="G9" s="45" t="e">
        <f>SUM('[1]RAČUN PRIHODA I RASHODA'!#REF!)</f>
        <v>#REF!</v>
      </c>
      <c r="H9" s="46">
        <f>15679.83/7.5345</f>
        <v>2081.0710730639057</v>
      </c>
      <c r="I9" s="46">
        <v>5389</v>
      </c>
      <c r="J9" s="46">
        <v>2218.44</v>
      </c>
      <c r="N9" s="41"/>
      <c r="O9" s="41"/>
      <c r="P9" s="41"/>
    </row>
    <row r="10" spans="1:16" ht="27.75" customHeight="1">
      <c r="A10" s="205" t="s">
        <v>300</v>
      </c>
      <c r="B10" s="205"/>
      <c r="C10" s="205"/>
      <c r="D10" s="205"/>
      <c r="E10" s="205"/>
      <c r="F10" s="49" t="e">
        <f>SUM(F4-F7)</f>
        <v>#REF!</v>
      </c>
      <c r="G10" s="49" t="e">
        <f>SUM(G4-G7)</f>
        <v>#REF!</v>
      </c>
      <c r="H10" s="50">
        <f>SUM(H4-H7)</f>
        <v>15220.58265312895</v>
      </c>
      <c r="I10" s="50">
        <f>SUM(I4-I7)</f>
        <v>-33</v>
      </c>
      <c r="J10" s="50">
        <f>SUM(J4-J7)</f>
        <v>3841.3800000000047</v>
      </c>
      <c r="N10" s="41"/>
      <c r="O10" s="41"/>
      <c r="P10" s="41"/>
    </row>
    <row r="11" spans="1:16" ht="15.75">
      <c r="A11" s="51"/>
      <c r="B11" s="51"/>
      <c r="C11" s="51"/>
      <c r="D11" s="51"/>
      <c r="E11" s="51"/>
      <c r="F11" s="51"/>
      <c r="G11" s="51"/>
      <c r="H11" s="52"/>
      <c r="I11" s="52"/>
      <c r="J11" s="52"/>
      <c r="K11" s="53"/>
      <c r="L11" s="54"/>
      <c r="M11" s="54"/>
      <c r="N11" s="54"/>
      <c r="O11" s="54"/>
      <c r="P11" s="41"/>
    </row>
    <row r="12" spans="1:16" ht="21.75" customHeight="1">
      <c r="A12" s="206" t="s">
        <v>301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53"/>
      <c r="L12" s="54"/>
      <c r="M12" s="54"/>
      <c r="N12" s="54"/>
      <c r="O12" s="54"/>
      <c r="P12" s="41"/>
    </row>
    <row r="13" spans="1:10" ht="141.75">
      <c r="A13" s="207" t="s">
        <v>302</v>
      </c>
      <c r="B13" s="208"/>
      <c r="C13" s="208"/>
      <c r="D13" s="208"/>
      <c r="E13" s="208"/>
      <c r="F13" s="37" t="s">
        <v>292</v>
      </c>
      <c r="G13" s="37" t="s">
        <v>293</v>
      </c>
      <c r="H13" s="38" t="s">
        <v>271</v>
      </c>
      <c r="I13" s="38" t="s">
        <v>272</v>
      </c>
      <c r="J13" s="38" t="s">
        <v>273</v>
      </c>
    </row>
    <row r="14" spans="1:10" ht="25.5" customHeight="1">
      <c r="A14" s="202" t="s">
        <v>303</v>
      </c>
      <c r="B14" s="203"/>
      <c r="C14" s="203"/>
      <c r="D14" s="203"/>
      <c r="E14" s="203"/>
      <c r="F14" s="55">
        <v>0</v>
      </c>
      <c r="G14" s="55">
        <v>0</v>
      </c>
      <c r="H14" s="56">
        <v>0</v>
      </c>
      <c r="I14" s="56">
        <v>0</v>
      </c>
      <c r="J14" s="57">
        <v>0</v>
      </c>
    </row>
    <row r="15" spans="1:10" ht="32.25" customHeight="1">
      <c r="A15" s="202" t="s">
        <v>304</v>
      </c>
      <c r="B15" s="203"/>
      <c r="C15" s="203"/>
      <c r="D15" s="203"/>
      <c r="E15" s="203"/>
      <c r="F15" s="55">
        <v>0</v>
      </c>
      <c r="G15" s="55">
        <v>0</v>
      </c>
      <c r="H15" s="56">
        <v>0</v>
      </c>
      <c r="I15" s="56">
        <v>0</v>
      </c>
      <c r="J15" s="57">
        <v>0</v>
      </c>
    </row>
    <row r="16" spans="1:14" s="60" customFormat="1" ht="25.5" customHeight="1">
      <c r="A16" s="204" t="s">
        <v>305</v>
      </c>
      <c r="B16" s="205"/>
      <c r="C16" s="205"/>
      <c r="D16" s="205"/>
      <c r="E16" s="205"/>
      <c r="F16" s="58">
        <f>SUM(F14-F15)</f>
        <v>0</v>
      </c>
      <c r="G16" s="58">
        <f>SUM(G14-G15)</f>
        <v>0</v>
      </c>
      <c r="H16" s="50">
        <f>SUM(H14-H15)</f>
        <v>0</v>
      </c>
      <c r="I16" s="50">
        <f>SUM(I14-I15)</f>
        <v>0</v>
      </c>
      <c r="J16" s="50">
        <f>SUM(J14-J15)</f>
        <v>0</v>
      </c>
      <c r="K16" s="59"/>
      <c r="N16" s="61"/>
    </row>
    <row r="17" spans="1:11" s="60" customFormat="1" ht="21.75" customHeight="1">
      <c r="A17" s="62"/>
      <c r="B17" s="62"/>
      <c r="C17" s="62"/>
      <c r="D17" s="62"/>
      <c r="E17" s="62"/>
      <c r="F17" s="62"/>
      <c r="G17" s="62"/>
      <c r="H17" s="63"/>
      <c r="I17" s="63"/>
      <c r="J17" s="63"/>
      <c r="K17" s="59"/>
    </row>
    <row r="18" spans="1:16" ht="21.75" customHeight="1">
      <c r="A18" s="206" t="s">
        <v>306</v>
      </c>
      <c r="B18" s="206"/>
      <c r="C18" s="206"/>
      <c r="D18" s="206"/>
      <c r="E18" s="206"/>
      <c r="F18" s="206"/>
      <c r="G18" s="206"/>
      <c r="H18" s="206"/>
      <c r="I18" s="206"/>
      <c r="J18" s="206"/>
      <c r="N18" s="41"/>
      <c r="O18" s="41"/>
      <c r="P18" s="41"/>
    </row>
    <row r="19" spans="1:16" ht="141.75">
      <c r="A19" s="207" t="s">
        <v>307</v>
      </c>
      <c r="B19" s="208"/>
      <c r="C19" s="208"/>
      <c r="D19" s="208"/>
      <c r="E19" s="208"/>
      <c r="F19" s="37" t="s">
        <v>292</v>
      </c>
      <c r="G19" s="37" t="s">
        <v>293</v>
      </c>
      <c r="H19" s="38" t="s">
        <v>271</v>
      </c>
      <c r="I19" s="38" t="s">
        <v>272</v>
      </c>
      <c r="J19" s="38" t="s">
        <v>273</v>
      </c>
      <c r="M19" s="41"/>
      <c r="N19" s="41"/>
      <c r="O19" s="41"/>
      <c r="P19" s="41"/>
    </row>
    <row r="20" spans="1:16" ht="36" customHeight="1">
      <c r="A20" s="198" t="s">
        <v>308</v>
      </c>
      <c r="B20" s="199"/>
      <c r="C20" s="199"/>
      <c r="D20" s="199"/>
      <c r="E20" s="200"/>
      <c r="F20" s="64">
        <v>130100</v>
      </c>
      <c r="G20" s="64">
        <v>87100</v>
      </c>
      <c r="H20" s="65">
        <f>-91837.9/7.5345</f>
        <v>-12188.984006901585</v>
      </c>
      <c r="I20" s="65">
        <v>33</v>
      </c>
      <c r="J20" s="66">
        <v>1223.68</v>
      </c>
      <c r="L20" s="41"/>
      <c r="M20" s="35"/>
      <c r="N20" s="41"/>
      <c r="O20" s="41"/>
      <c r="P20" s="41"/>
    </row>
    <row r="21" spans="1:14" s="71" customFormat="1" ht="36" customHeight="1">
      <c r="A21" s="198" t="s">
        <v>309</v>
      </c>
      <c r="B21" s="199"/>
      <c r="C21" s="199"/>
      <c r="D21" s="199"/>
      <c r="E21" s="200"/>
      <c r="F21" s="58" t="e">
        <f>SUM('[1]RAČUN PRIHODA I RASHODA'!#REF!-'[1]RAČUN PRIHODA I RASHODA'!#REF!)</f>
        <v>#REF!</v>
      </c>
      <c r="G21" s="58" t="e">
        <f>SUM('[1]RAČUN PRIHODA I RASHODA'!#REF!-'[1]RAČUN PRIHODA I RASHODA'!#REF!)</f>
        <v>#REF!</v>
      </c>
      <c r="H21" s="67">
        <f>-91837.9/7.5345</f>
        <v>-12188.984006901585</v>
      </c>
      <c r="I21" s="50">
        <v>33</v>
      </c>
      <c r="J21" s="50">
        <f>J20</f>
        <v>1223.68</v>
      </c>
      <c r="K21" s="68"/>
      <c r="L21" s="69"/>
      <c r="M21" s="70"/>
      <c r="N21" s="69"/>
    </row>
    <row r="22" spans="1:13" ht="21.75" customHeight="1">
      <c r="A22" s="72"/>
      <c r="B22" s="73"/>
      <c r="C22" s="74"/>
      <c r="D22" s="75"/>
      <c r="E22" s="73"/>
      <c r="F22" s="73"/>
      <c r="G22" s="73"/>
      <c r="H22" s="76"/>
      <c r="I22" s="76"/>
      <c r="J22" s="76"/>
      <c r="M22" s="41"/>
    </row>
    <row r="23" spans="1:10" ht="30" customHeight="1">
      <c r="A23" s="201" t="s">
        <v>310</v>
      </c>
      <c r="B23" s="201"/>
      <c r="C23" s="201"/>
      <c r="D23" s="201"/>
      <c r="E23" s="201"/>
      <c r="F23" s="77" t="e">
        <f>SUM(F10,F16,F21)</f>
        <v>#REF!</v>
      </c>
      <c r="G23" s="77" t="e">
        <f>SUM(G10,G16,G21)</f>
        <v>#REF!</v>
      </c>
      <c r="H23" s="78">
        <f>SUM(H10,H16,H21)</f>
        <v>3031.598646227365</v>
      </c>
      <c r="I23" s="78">
        <f>SUM(I10,I16,I21)</f>
        <v>0</v>
      </c>
      <c r="J23" s="78">
        <f>SUM(J10,J16,J21)</f>
        <v>5065.060000000005</v>
      </c>
    </row>
    <row r="25" spans="6:10" ht="15.75">
      <c r="F25" s="44"/>
      <c r="G25" s="41"/>
      <c r="I25" s="170"/>
      <c r="J25" s="170"/>
    </row>
    <row r="26" spans="9:10" ht="15.75">
      <c r="I26" s="197" t="s">
        <v>314</v>
      </c>
      <c r="J26" s="197"/>
    </row>
  </sheetData>
  <sheetProtection/>
  <mergeCells count="21">
    <mergeCell ref="A1:J1"/>
    <mergeCell ref="A2:J2"/>
    <mergeCell ref="A3:E3"/>
    <mergeCell ref="A4:E4"/>
    <mergeCell ref="A5:E5"/>
    <mergeCell ref="A6:E6"/>
    <mergeCell ref="A7:E7"/>
    <mergeCell ref="A8:E8"/>
    <mergeCell ref="A9:E9"/>
    <mergeCell ref="A10:E10"/>
    <mergeCell ref="A12:J12"/>
    <mergeCell ref="A13:E13"/>
    <mergeCell ref="I26:J26"/>
    <mergeCell ref="A21:E21"/>
    <mergeCell ref="A23:E23"/>
    <mergeCell ref="A14:E14"/>
    <mergeCell ref="A15:E15"/>
    <mergeCell ref="A16:E16"/>
    <mergeCell ref="A18:J18"/>
    <mergeCell ref="A19:E19"/>
    <mergeCell ref="A20:E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tabSelected="1" showOutlineSymbols="0" zoomScalePageLayoutView="0" workbookViewId="0" topLeftCell="A7">
      <selection activeCell="K13" sqref="K13"/>
    </sheetView>
  </sheetViews>
  <sheetFormatPr defaultColWidth="17.28125" defaultRowHeight="12.75" customHeight="1"/>
  <cols>
    <col min="1" max="1" width="9.421875" style="80" customWidth="1"/>
    <col min="2" max="2" width="57.00390625" style="82" customWidth="1"/>
    <col min="3" max="3" width="0.13671875" style="80" customWidth="1"/>
    <col min="4" max="4" width="12.7109375" style="80" customWidth="1"/>
    <col min="5" max="5" width="11.00390625" style="80" customWidth="1"/>
    <col min="6" max="6" width="14.140625" style="80" customWidth="1"/>
    <col min="7" max="8" width="13.421875" style="80" customWidth="1"/>
    <col min="9" max="9" width="14.7109375" style="80" customWidth="1"/>
    <col min="10" max="16384" width="17.28125" style="80" customWidth="1"/>
  </cols>
  <sheetData>
    <row r="1" spans="1:9" ht="32.25" customHeight="1">
      <c r="A1" s="216" t="s">
        <v>263</v>
      </c>
      <c r="B1" s="216"/>
      <c r="C1" s="216"/>
      <c r="D1" s="216"/>
      <c r="E1" s="216"/>
      <c r="F1" s="216"/>
      <c r="G1" s="216"/>
      <c r="H1" s="216"/>
      <c r="I1" s="216"/>
    </row>
    <row r="2" spans="1:9" s="79" customFormat="1" ht="35.25" customHeight="1">
      <c r="A2" s="103" t="s">
        <v>46</v>
      </c>
      <c r="B2" s="103" t="s">
        <v>47</v>
      </c>
      <c r="C2" s="103" t="s">
        <v>48</v>
      </c>
      <c r="D2" s="103" t="s">
        <v>65</v>
      </c>
      <c r="E2" s="103" t="s">
        <v>49</v>
      </c>
      <c r="F2" s="103" t="s">
        <v>50</v>
      </c>
      <c r="G2" s="103" t="s">
        <v>51</v>
      </c>
      <c r="H2" s="103" t="s">
        <v>315</v>
      </c>
      <c r="I2" s="103" t="s">
        <v>53</v>
      </c>
    </row>
    <row r="3" spans="1:9" ht="21" customHeight="1">
      <c r="A3" s="104"/>
      <c r="B3" s="105" t="s">
        <v>54</v>
      </c>
      <c r="C3" s="106">
        <v>3548443.5500000003</v>
      </c>
      <c r="D3" s="106">
        <f>C3/7.5345</f>
        <v>470959.39345676557</v>
      </c>
      <c r="E3" s="106">
        <v>957127</v>
      </c>
      <c r="F3" s="106">
        <v>984084</v>
      </c>
      <c r="G3" s="106">
        <v>527784.01</v>
      </c>
      <c r="H3" s="107" t="s">
        <v>0</v>
      </c>
      <c r="I3" s="108" t="s">
        <v>1</v>
      </c>
    </row>
    <row r="4" spans="1:9" ht="21" customHeight="1">
      <c r="A4" s="215" t="s">
        <v>213</v>
      </c>
      <c r="B4" s="215"/>
      <c r="C4" s="109"/>
      <c r="D4" s="109"/>
      <c r="E4" s="109"/>
      <c r="F4" s="109"/>
      <c r="G4" s="109"/>
      <c r="H4" s="110"/>
      <c r="I4" s="111"/>
    </row>
    <row r="5" spans="1:9" ht="37.5" customHeight="1">
      <c r="A5" s="112" t="s">
        <v>2</v>
      </c>
      <c r="B5" s="113" t="s">
        <v>3</v>
      </c>
      <c r="C5" s="114">
        <v>27215.760000000002</v>
      </c>
      <c r="D5" s="115">
        <f aca="true" t="shared" si="0" ref="D5:D36">C5/7.5345</f>
        <v>3612.1521003384432</v>
      </c>
      <c r="E5" s="114">
        <v>709</v>
      </c>
      <c r="F5" s="114">
        <v>3047</v>
      </c>
      <c r="G5" s="114">
        <v>902.73</v>
      </c>
      <c r="H5" s="116">
        <f>G5/D5</f>
        <v>0.24991472532826567</v>
      </c>
      <c r="I5" s="117" t="s">
        <v>4</v>
      </c>
    </row>
    <row r="6" spans="1:9" ht="29.25" customHeight="1">
      <c r="A6" s="112" t="s">
        <v>5</v>
      </c>
      <c r="B6" s="113" t="s">
        <v>6</v>
      </c>
      <c r="C6" s="114">
        <v>27215.760000000002</v>
      </c>
      <c r="D6" s="115">
        <f t="shared" si="0"/>
        <v>3612.1521003384432</v>
      </c>
      <c r="E6" s="114">
        <v>709</v>
      </c>
      <c r="F6" s="114">
        <v>3047</v>
      </c>
      <c r="G6" s="114">
        <v>902.73</v>
      </c>
      <c r="H6" s="116">
        <f aca="true" t="shared" si="1" ref="H6:H33">G6/D6</f>
        <v>0.24991472532826567</v>
      </c>
      <c r="I6" s="117" t="s">
        <v>4</v>
      </c>
    </row>
    <row r="7" spans="1:9" ht="21" customHeight="1">
      <c r="A7" s="118" t="s">
        <v>7</v>
      </c>
      <c r="B7" s="119" t="s">
        <v>8</v>
      </c>
      <c r="C7" s="120">
        <v>27215.760000000002</v>
      </c>
      <c r="D7" s="106">
        <f t="shared" si="0"/>
        <v>3612.1521003384432</v>
      </c>
      <c r="E7" s="120">
        <v>663</v>
      </c>
      <c r="F7" s="120">
        <v>3000</v>
      </c>
      <c r="G7" s="120">
        <v>859.82</v>
      </c>
      <c r="H7" s="121">
        <f t="shared" si="1"/>
        <v>0.23803538060300355</v>
      </c>
      <c r="I7" s="122" t="s">
        <v>9</v>
      </c>
    </row>
    <row r="8" spans="1:9" ht="21" customHeight="1">
      <c r="A8" s="118" t="s">
        <v>10</v>
      </c>
      <c r="B8" s="119" t="s">
        <v>11</v>
      </c>
      <c r="C8" s="120">
        <v>0</v>
      </c>
      <c r="D8" s="106">
        <f t="shared" si="0"/>
        <v>0</v>
      </c>
      <c r="E8" s="120">
        <v>46</v>
      </c>
      <c r="F8" s="120">
        <v>47</v>
      </c>
      <c r="G8" s="120">
        <v>42.910000000000004</v>
      </c>
      <c r="H8" s="121">
        <v>0</v>
      </c>
      <c r="I8" s="122" t="s">
        <v>13</v>
      </c>
    </row>
    <row r="9" spans="1:9" ht="21" customHeight="1">
      <c r="A9" s="112" t="s">
        <v>2</v>
      </c>
      <c r="B9" s="113" t="s">
        <v>14</v>
      </c>
      <c r="C9" s="114">
        <v>408895.3</v>
      </c>
      <c r="D9" s="115">
        <f t="shared" si="0"/>
        <v>54269.73256354104</v>
      </c>
      <c r="E9" s="114">
        <v>0</v>
      </c>
      <c r="F9" s="114">
        <v>0</v>
      </c>
      <c r="G9" s="114">
        <v>0</v>
      </c>
      <c r="H9" s="116">
        <f t="shared" si="1"/>
        <v>0</v>
      </c>
      <c r="I9" s="117" t="s">
        <v>12</v>
      </c>
    </row>
    <row r="10" spans="1:9" ht="21" customHeight="1">
      <c r="A10" s="112" t="s">
        <v>5</v>
      </c>
      <c r="B10" s="113" t="s">
        <v>6</v>
      </c>
      <c r="C10" s="114">
        <v>408895.3</v>
      </c>
      <c r="D10" s="115">
        <f t="shared" si="0"/>
        <v>54269.73256354104</v>
      </c>
      <c r="E10" s="114">
        <v>0</v>
      </c>
      <c r="F10" s="114">
        <v>0</v>
      </c>
      <c r="G10" s="114">
        <v>0</v>
      </c>
      <c r="H10" s="116">
        <f t="shared" si="1"/>
        <v>0</v>
      </c>
      <c r="I10" s="117" t="s">
        <v>12</v>
      </c>
    </row>
    <row r="11" spans="1:9" ht="21" customHeight="1">
      <c r="A11" s="118" t="s">
        <v>7</v>
      </c>
      <c r="B11" s="119" t="s">
        <v>8</v>
      </c>
      <c r="C11" s="120">
        <v>408895.3</v>
      </c>
      <c r="D11" s="106">
        <f t="shared" si="0"/>
        <v>54269.73256354104</v>
      </c>
      <c r="E11" s="120">
        <v>0</v>
      </c>
      <c r="F11" s="120">
        <v>0</v>
      </c>
      <c r="G11" s="120">
        <v>0</v>
      </c>
      <c r="H11" s="121">
        <f t="shared" si="1"/>
        <v>0</v>
      </c>
      <c r="I11" s="122" t="s">
        <v>12</v>
      </c>
    </row>
    <row r="12" spans="1:9" ht="21" customHeight="1">
      <c r="A12" s="112" t="s">
        <v>2</v>
      </c>
      <c r="B12" s="113" t="s">
        <v>15</v>
      </c>
      <c r="C12" s="114">
        <v>3644.21</v>
      </c>
      <c r="D12" s="115">
        <f t="shared" si="0"/>
        <v>483.6697856526644</v>
      </c>
      <c r="E12" s="114">
        <v>1486</v>
      </c>
      <c r="F12" s="114">
        <v>1886</v>
      </c>
      <c r="G12" s="114">
        <v>578.83</v>
      </c>
      <c r="H12" s="116">
        <f t="shared" si="1"/>
        <v>1.1967462454139581</v>
      </c>
      <c r="I12" s="117" t="s">
        <v>16</v>
      </c>
    </row>
    <row r="13" spans="1:9" ht="21" customHeight="1">
      <c r="A13" s="112" t="s">
        <v>17</v>
      </c>
      <c r="B13" s="113" t="s">
        <v>18</v>
      </c>
      <c r="C13" s="114">
        <v>0</v>
      </c>
      <c r="D13" s="115">
        <f t="shared" si="0"/>
        <v>0</v>
      </c>
      <c r="E13" s="114">
        <v>172</v>
      </c>
      <c r="F13" s="114">
        <v>172</v>
      </c>
      <c r="G13" s="114">
        <v>0</v>
      </c>
      <c r="H13" s="116">
        <v>0</v>
      </c>
      <c r="I13" s="117" t="s">
        <v>12</v>
      </c>
    </row>
    <row r="14" spans="1:9" ht="21" customHeight="1">
      <c r="A14" s="118" t="s">
        <v>19</v>
      </c>
      <c r="B14" s="119" t="s">
        <v>20</v>
      </c>
      <c r="C14" s="120">
        <v>0</v>
      </c>
      <c r="D14" s="106">
        <f t="shared" si="0"/>
        <v>0</v>
      </c>
      <c r="E14" s="120">
        <v>172</v>
      </c>
      <c r="F14" s="120">
        <v>172</v>
      </c>
      <c r="G14" s="120">
        <v>0</v>
      </c>
      <c r="H14" s="121">
        <v>0</v>
      </c>
      <c r="I14" s="122" t="s">
        <v>12</v>
      </c>
    </row>
    <row r="15" spans="1:9" ht="21" customHeight="1">
      <c r="A15" s="112" t="s">
        <v>21</v>
      </c>
      <c r="B15" s="113" t="s">
        <v>22</v>
      </c>
      <c r="C15" s="114">
        <v>3644.21</v>
      </c>
      <c r="D15" s="115">
        <f t="shared" si="0"/>
        <v>483.6697856526644</v>
      </c>
      <c r="E15" s="114">
        <v>1314</v>
      </c>
      <c r="F15" s="114">
        <v>1714</v>
      </c>
      <c r="G15" s="114">
        <v>578.83</v>
      </c>
      <c r="H15" s="116">
        <f t="shared" si="1"/>
        <v>1.1967462454139581</v>
      </c>
      <c r="I15" s="117" t="s">
        <v>23</v>
      </c>
    </row>
    <row r="16" spans="1:9" ht="21" customHeight="1">
      <c r="A16" s="118" t="s">
        <v>24</v>
      </c>
      <c r="B16" s="119" t="s">
        <v>25</v>
      </c>
      <c r="C16" s="120">
        <v>288</v>
      </c>
      <c r="D16" s="106">
        <f t="shared" si="0"/>
        <v>38.2241688234123</v>
      </c>
      <c r="E16" s="120">
        <v>199</v>
      </c>
      <c r="F16" s="120">
        <v>199</v>
      </c>
      <c r="G16" s="120">
        <v>0</v>
      </c>
      <c r="H16" s="121">
        <f t="shared" si="1"/>
        <v>0</v>
      </c>
      <c r="I16" s="122" t="s">
        <v>12</v>
      </c>
    </row>
    <row r="17" spans="1:9" ht="21" customHeight="1">
      <c r="A17" s="118" t="s">
        <v>26</v>
      </c>
      <c r="B17" s="119" t="s">
        <v>27</v>
      </c>
      <c r="C17" s="120">
        <v>3356.21</v>
      </c>
      <c r="D17" s="106">
        <f t="shared" si="0"/>
        <v>445.44561682925206</v>
      </c>
      <c r="E17" s="120">
        <v>1115</v>
      </c>
      <c r="F17" s="120">
        <v>1515</v>
      </c>
      <c r="G17" s="120">
        <v>578.83</v>
      </c>
      <c r="H17" s="121">
        <f t="shared" si="1"/>
        <v>1.2994403315048821</v>
      </c>
      <c r="I17" s="122" t="s">
        <v>28</v>
      </c>
    </row>
    <row r="18" spans="1:9" ht="38.25" customHeight="1">
      <c r="A18" s="112" t="s">
        <v>2</v>
      </c>
      <c r="B18" s="113" t="s">
        <v>29</v>
      </c>
      <c r="C18" s="114">
        <v>0</v>
      </c>
      <c r="D18" s="115">
        <f t="shared" si="0"/>
        <v>0</v>
      </c>
      <c r="E18" s="114">
        <v>75097</v>
      </c>
      <c r="F18" s="114">
        <v>78488</v>
      </c>
      <c r="G18" s="114">
        <v>26584.24</v>
      </c>
      <c r="H18" s="116">
        <v>0</v>
      </c>
      <c r="I18" s="117" t="s">
        <v>30</v>
      </c>
    </row>
    <row r="19" spans="1:9" ht="21" customHeight="1">
      <c r="A19" s="112" t="s">
        <v>5</v>
      </c>
      <c r="B19" s="113" t="s">
        <v>6</v>
      </c>
      <c r="C19" s="114">
        <v>0</v>
      </c>
      <c r="D19" s="115">
        <f t="shared" si="0"/>
        <v>0</v>
      </c>
      <c r="E19" s="114">
        <v>75097</v>
      </c>
      <c r="F19" s="114">
        <v>78488</v>
      </c>
      <c r="G19" s="114">
        <v>26584.24</v>
      </c>
      <c r="H19" s="116">
        <v>0</v>
      </c>
      <c r="I19" s="117" t="s">
        <v>30</v>
      </c>
    </row>
    <row r="20" spans="1:9" ht="21" customHeight="1">
      <c r="A20" s="118" t="s">
        <v>7</v>
      </c>
      <c r="B20" s="119" t="s">
        <v>8</v>
      </c>
      <c r="C20" s="120">
        <v>0</v>
      </c>
      <c r="D20" s="106">
        <f t="shared" si="0"/>
        <v>0</v>
      </c>
      <c r="E20" s="120">
        <v>73770</v>
      </c>
      <c r="F20" s="120">
        <v>77161</v>
      </c>
      <c r="G20" s="120">
        <v>26584.24</v>
      </c>
      <c r="H20" s="121">
        <v>0</v>
      </c>
      <c r="I20" s="122" t="s">
        <v>31</v>
      </c>
    </row>
    <row r="21" spans="1:9" ht="21" customHeight="1">
      <c r="A21" s="118" t="s">
        <v>10</v>
      </c>
      <c r="B21" s="119" t="s">
        <v>11</v>
      </c>
      <c r="C21" s="120">
        <v>0</v>
      </c>
      <c r="D21" s="106">
        <f t="shared" si="0"/>
        <v>0</v>
      </c>
      <c r="E21" s="120">
        <v>1327</v>
      </c>
      <c r="F21" s="120">
        <v>1327</v>
      </c>
      <c r="G21" s="120">
        <v>0</v>
      </c>
      <c r="H21" s="121">
        <v>0</v>
      </c>
      <c r="I21" s="122" t="s">
        <v>12</v>
      </c>
    </row>
    <row r="22" spans="1:9" ht="21" customHeight="1">
      <c r="A22" s="112" t="s">
        <v>2</v>
      </c>
      <c r="B22" s="113" t="s">
        <v>32</v>
      </c>
      <c r="C22" s="114">
        <v>6152.1</v>
      </c>
      <c r="D22" s="115">
        <f t="shared" si="0"/>
        <v>816.523989647621</v>
      </c>
      <c r="E22" s="114">
        <v>1012</v>
      </c>
      <c r="F22" s="114">
        <v>1114</v>
      </c>
      <c r="G22" s="114">
        <v>847.07</v>
      </c>
      <c r="H22" s="116">
        <f t="shared" si="1"/>
        <v>1.0374098137221437</v>
      </c>
      <c r="I22" s="117" t="s">
        <v>33</v>
      </c>
    </row>
    <row r="23" spans="1:9" ht="21" customHeight="1">
      <c r="A23" s="112" t="s">
        <v>5</v>
      </c>
      <c r="B23" s="113" t="s">
        <v>6</v>
      </c>
      <c r="C23" s="114">
        <v>6152.1</v>
      </c>
      <c r="D23" s="115">
        <f t="shared" si="0"/>
        <v>816.523989647621</v>
      </c>
      <c r="E23" s="114">
        <v>1012</v>
      </c>
      <c r="F23" s="114">
        <v>1114</v>
      </c>
      <c r="G23" s="114">
        <v>847.07</v>
      </c>
      <c r="H23" s="116">
        <f t="shared" si="1"/>
        <v>1.0374098137221437</v>
      </c>
      <c r="I23" s="117" t="s">
        <v>33</v>
      </c>
    </row>
    <row r="24" spans="1:9" ht="21" customHeight="1">
      <c r="A24" s="118" t="s">
        <v>7</v>
      </c>
      <c r="B24" s="119" t="s">
        <v>8</v>
      </c>
      <c r="C24" s="120">
        <v>6152.1</v>
      </c>
      <c r="D24" s="106">
        <f t="shared" si="0"/>
        <v>816.523989647621</v>
      </c>
      <c r="E24" s="120">
        <v>1012</v>
      </c>
      <c r="F24" s="120">
        <v>1114</v>
      </c>
      <c r="G24" s="120">
        <v>847.07</v>
      </c>
      <c r="H24" s="121">
        <f t="shared" si="1"/>
        <v>1.0374098137221437</v>
      </c>
      <c r="I24" s="122" t="s">
        <v>33</v>
      </c>
    </row>
    <row r="25" spans="1:9" ht="40.5" customHeight="1">
      <c r="A25" s="112" t="s">
        <v>2</v>
      </c>
      <c r="B25" s="113" t="s">
        <v>34</v>
      </c>
      <c r="C25" s="114">
        <v>25832.93</v>
      </c>
      <c r="D25" s="115">
        <f t="shared" si="0"/>
        <v>3428.619019178446</v>
      </c>
      <c r="E25" s="114">
        <v>4460</v>
      </c>
      <c r="F25" s="114">
        <v>6036</v>
      </c>
      <c r="G25" s="114">
        <v>3307.41</v>
      </c>
      <c r="H25" s="116">
        <f t="shared" si="1"/>
        <v>0.9646478601149773</v>
      </c>
      <c r="I25" s="117" t="s">
        <v>35</v>
      </c>
    </row>
    <row r="26" spans="1:9" ht="21" customHeight="1">
      <c r="A26" s="112" t="s">
        <v>5</v>
      </c>
      <c r="B26" s="113" t="s">
        <v>6</v>
      </c>
      <c r="C26" s="114">
        <v>25832.93</v>
      </c>
      <c r="D26" s="115">
        <f t="shared" si="0"/>
        <v>3428.619019178446</v>
      </c>
      <c r="E26" s="114">
        <v>4460</v>
      </c>
      <c r="F26" s="114">
        <v>6036</v>
      </c>
      <c r="G26" s="114">
        <v>3307.41</v>
      </c>
      <c r="H26" s="116">
        <f t="shared" si="1"/>
        <v>0.9646478601149773</v>
      </c>
      <c r="I26" s="117" t="s">
        <v>35</v>
      </c>
    </row>
    <row r="27" spans="1:9" ht="21" customHeight="1">
      <c r="A27" s="118" t="s">
        <v>7</v>
      </c>
      <c r="B27" s="119" t="s">
        <v>8</v>
      </c>
      <c r="C27" s="120">
        <v>25832.93</v>
      </c>
      <c r="D27" s="106">
        <f t="shared" si="0"/>
        <v>3428.619019178446</v>
      </c>
      <c r="E27" s="120">
        <v>4460</v>
      </c>
      <c r="F27" s="120">
        <v>6036</v>
      </c>
      <c r="G27" s="120">
        <v>3307.41</v>
      </c>
      <c r="H27" s="121">
        <f t="shared" si="1"/>
        <v>0.9646478601149773</v>
      </c>
      <c r="I27" s="122" t="s">
        <v>35</v>
      </c>
    </row>
    <row r="28" spans="1:9" ht="32.25" customHeight="1">
      <c r="A28" s="112" t="s">
        <v>2</v>
      </c>
      <c r="B28" s="113" t="s">
        <v>36</v>
      </c>
      <c r="C28" s="114">
        <v>19122.36</v>
      </c>
      <c r="D28" s="115">
        <f t="shared" si="0"/>
        <v>2537.9733227155084</v>
      </c>
      <c r="E28" s="114">
        <v>0</v>
      </c>
      <c r="F28" s="114">
        <v>0</v>
      </c>
      <c r="G28" s="114">
        <v>0</v>
      </c>
      <c r="H28" s="116">
        <f t="shared" si="1"/>
        <v>0</v>
      </c>
      <c r="I28" s="117" t="s">
        <v>12</v>
      </c>
    </row>
    <row r="29" spans="1:9" ht="21" customHeight="1">
      <c r="A29" s="112" t="s">
        <v>5</v>
      </c>
      <c r="B29" s="113" t="s">
        <v>6</v>
      </c>
      <c r="C29" s="114">
        <v>19122.36</v>
      </c>
      <c r="D29" s="115">
        <f t="shared" si="0"/>
        <v>2537.9733227155084</v>
      </c>
      <c r="E29" s="114">
        <v>0</v>
      </c>
      <c r="F29" s="114">
        <v>0</v>
      </c>
      <c r="G29" s="114">
        <v>0</v>
      </c>
      <c r="H29" s="116">
        <f t="shared" si="1"/>
        <v>0</v>
      </c>
      <c r="I29" s="117" t="s">
        <v>12</v>
      </c>
    </row>
    <row r="30" spans="1:9" ht="21" customHeight="1">
      <c r="A30" s="118" t="s">
        <v>7</v>
      </c>
      <c r="B30" s="119" t="s">
        <v>8</v>
      </c>
      <c r="C30" s="120">
        <v>19122.36</v>
      </c>
      <c r="D30" s="106">
        <f t="shared" si="0"/>
        <v>2537.9733227155084</v>
      </c>
      <c r="E30" s="120">
        <v>0</v>
      </c>
      <c r="F30" s="120">
        <v>0</v>
      </c>
      <c r="G30" s="120">
        <v>0</v>
      </c>
      <c r="H30" s="121">
        <f t="shared" si="1"/>
        <v>0</v>
      </c>
      <c r="I30" s="122" t="s">
        <v>12</v>
      </c>
    </row>
    <row r="31" spans="1:9" ht="39.75" customHeight="1">
      <c r="A31" s="112" t="s">
        <v>2</v>
      </c>
      <c r="B31" s="113" t="s">
        <v>37</v>
      </c>
      <c r="C31" s="114">
        <v>3057580.89</v>
      </c>
      <c r="D31" s="115">
        <f t="shared" si="0"/>
        <v>405810.7226756918</v>
      </c>
      <c r="E31" s="114">
        <v>874363</v>
      </c>
      <c r="F31" s="114">
        <v>893513</v>
      </c>
      <c r="G31" s="114">
        <v>493686.61</v>
      </c>
      <c r="H31" s="116">
        <f t="shared" si="1"/>
        <v>1.2165440251181712</v>
      </c>
      <c r="I31" s="117" t="s">
        <v>38</v>
      </c>
    </row>
    <row r="32" spans="1:9" ht="21" customHeight="1">
      <c r="A32" s="112" t="s">
        <v>39</v>
      </c>
      <c r="B32" s="113" t="s">
        <v>40</v>
      </c>
      <c r="C32" s="114">
        <v>3057580.89</v>
      </c>
      <c r="D32" s="115">
        <f t="shared" si="0"/>
        <v>405810.7226756918</v>
      </c>
      <c r="E32" s="114">
        <v>874363</v>
      </c>
      <c r="F32" s="114">
        <v>893513</v>
      </c>
      <c r="G32" s="114">
        <v>493686.61</v>
      </c>
      <c r="H32" s="116">
        <f t="shared" si="1"/>
        <v>1.2165440251181712</v>
      </c>
      <c r="I32" s="117" t="s">
        <v>38</v>
      </c>
    </row>
    <row r="33" spans="1:9" ht="21" customHeight="1">
      <c r="A33" s="118" t="s">
        <v>41</v>
      </c>
      <c r="B33" s="119" t="s">
        <v>42</v>
      </c>
      <c r="C33" s="120">
        <v>3057580.89</v>
      </c>
      <c r="D33" s="106">
        <f t="shared" si="0"/>
        <v>405810.7226756918</v>
      </c>
      <c r="E33" s="120">
        <v>874363</v>
      </c>
      <c r="F33" s="120">
        <v>893513</v>
      </c>
      <c r="G33" s="120">
        <v>493686.61</v>
      </c>
      <c r="H33" s="121">
        <f t="shared" si="1"/>
        <v>1.2165440251181712</v>
      </c>
      <c r="I33" s="122" t="s">
        <v>38</v>
      </c>
    </row>
    <row r="34" spans="1:9" ht="33.75" customHeight="1">
      <c r="A34" s="112" t="s">
        <v>2</v>
      </c>
      <c r="B34" s="113" t="s">
        <v>43</v>
      </c>
      <c r="C34" s="114">
        <v>0</v>
      </c>
      <c r="D34" s="115">
        <f t="shared" si="0"/>
        <v>0</v>
      </c>
      <c r="E34" s="114">
        <v>0</v>
      </c>
      <c r="F34" s="114">
        <v>0</v>
      </c>
      <c r="G34" s="114">
        <v>1877.1200000000001</v>
      </c>
      <c r="H34" s="116">
        <v>0</v>
      </c>
      <c r="I34" s="117" t="s">
        <v>12</v>
      </c>
    </row>
    <row r="35" spans="1:9" ht="21" customHeight="1">
      <c r="A35" s="112" t="s">
        <v>21</v>
      </c>
      <c r="B35" s="113" t="s">
        <v>22</v>
      </c>
      <c r="C35" s="114">
        <v>0</v>
      </c>
      <c r="D35" s="115">
        <f t="shared" si="0"/>
        <v>0</v>
      </c>
      <c r="E35" s="114">
        <v>0</v>
      </c>
      <c r="F35" s="114">
        <v>0</v>
      </c>
      <c r="G35" s="114">
        <v>1877.1200000000001</v>
      </c>
      <c r="H35" s="116">
        <v>0</v>
      </c>
      <c r="I35" s="117" t="s">
        <v>12</v>
      </c>
    </row>
    <row r="36" spans="1:9" ht="21" customHeight="1">
      <c r="A36" s="118" t="s">
        <v>44</v>
      </c>
      <c r="B36" s="119" t="s">
        <v>45</v>
      </c>
      <c r="C36" s="120">
        <v>0</v>
      </c>
      <c r="D36" s="106">
        <f t="shared" si="0"/>
        <v>0</v>
      </c>
      <c r="E36" s="120">
        <v>0</v>
      </c>
      <c r="F36" s="120">
        <v>0</v>
      </c>
      <c r="G36" s="120">
        <v>1877.1200000000001</v>
      </c>
      <c r="H36" s="121">
        <v>0</v>
      </c>
      <c r="I36" s="122" t="s">
        <v>12</v>
      </c>
    </row>
    <row r="37" spans="1:9" ht="21" customHeight="1">
      <c r="A37" s="214" t="s">
        <v>212</v>
      </c>
      <c r="B37" s="214"/>
      <c r="C37" s="123"/>
      <c r="D37" s="123"/>
      <c r="E37" s="123"/>
      <c r="F37" s="123"/>
      <c r="G37" s="123"/>
      <c r="H37" s="123"/>
      <c r="I37" s="123"/>
    </row>
    <row r="38" spans="1:9" s="79" customFormat="1" ht="31.5" customHeight="1">
      <c r="A38" s="103" t="s">
        <v>46</v>
      </c>
      <c r="B38" s="103" t="s">
        <v>47</v>
      </c>
      <c r="C38" s="103" t="s">
        <v>48</v>
      </c>
      <c r="D38" s="103" t="s">
        <v>65</v>
      </c>
      <c r="E38" s="103" t="s">
        <v>49</v>
      </c>
      <c r="F38" s="103" t="s">
        <v>50</v>
      </c>
      <c r="G38" s="103" t="s">
        <v>51</v>
      </c>
      <c r="H38" s="124" t="s">
        <v>52</v>
      </c>
      <c r="I38" s="103" t="s">
        <v>53</v>
      </c>
    </row>
    <row r="39" spans="1:9" ht="20.25" customHeight="1">
      <c r="A39" s="104"/>
      <c r="B39" s="105" t="s">
        <v>54</v>
      </c>
      <c r="C39" s="106">
        <v>3433764.0700000003</v>
      </c>
      <c r="D39" s="106">
        <f>C39/7.5345</f>
        <v>455738.8108036366</v>
      </c>
      <c r="E39" s="106">
        <v>957160</v>
      </c>
      <c r="F39" s="106">
        <v>984117</v>
      </c>
      <c r="G39" s="106">
        <v>523942.63</v>
      </c>
      <c r="H39" s="125">
        <f>G39/D39</f>
        <v>1.149655499113834</v>
      </c>
      <c r="I39" s="108" t="s">
        <v>66</v>
      </c>
    </row>
    <row r="40" spans="1:9" ht="20.25" customHeight="1">
      <c r="A40" s="112" t="s">
        <v>67</v>
      </c>
      <c r="B40" s="112" t="s">
        <v>68</v>
      </c>
      <c r="C40" s="114">
        <v>3433764.0700000003</v>
      </c>
      <c r="D40" s="115">
        <f aca="true" t="shared" si="2" ref="D40:D103">C40/7.5345</f>
        <v>455738.8108036366</v>
      </c>
      <c r="E40" s="114">
        <v>957160</v>
      </c>
      <c r="F40" s="114">
        <v>984117</v>
      </c>
      <c r="G40" s="114">
        <v>523942.63</v>
      </c>
      <c r="H40" s="116">
        <f aca="true" t="shared" si="3" ref="H40:H95">G40/D40</f>
        <v>1.149655499113834</v>
      </c>
      <c r="I40" s="117" t="s">
        <v>66</v>
      </c>
    </row>
    <row r="41" spans="1:9" ht="35.25" customHeight="1">
      <c r="A41" s="112" t="s">
        <v>2</v>
      </c>
      <c r="B41" s="112" t="s">
        <v>3</v>
      </c>
      <c r="C41" s="114">
        <v>31104.25</v>
      </c>
      <c r="D41" s="115">
        <f t="shared" si="2"/>
        <v>4128.243413630632</v>
      </c>
      <c r="E41" s="114">
        <v>709</v>
      </c>
      <c r="F41" s="114">
        <v>3047</v>
      </c>
      <c r="G41" s="114">
        <v>939.88</v>
      </c>
      <c r="H41" s="116">
        <f t="shared" si="3"/>
        <v>0.22767068358825565</v>
      </c>
      <c r="I41" s="117" t="s">
        <v>69</v>
      </c>
    </row>
    <row r="42" spans="1:9" ht="20.25" customHeight="1">
      <c r="A42" s="112" t="s">
        <v>70</v>
      </c>
      <c r="B42" s="112" t="s">
        <v>71</v>
      </c>
      <c r="C42" s="114">
        <v>0</v>
      </c>
      <c r="D42" s="115">
        <f t="shared" si="2"/>
        <v>0</v>
      </c>
      <c r="E42" s="114">
        <v>0</v>
      </c>
      <c r="F42" s="114">
        <v>500</v>
      </c>
      <c r="G42" s="114">
        <v>0</v>
      </c>
      <c r="H42" s="116">
        <v>0</v>
      </c>
      <c r="I42" s="117" t="s">
        <v>12</v>
      </c>
    </row>
    <row r="43" spans="1:9" ht="20.25" customHeight="1">
      <c r="A43" s="118" t="s">
        <v>72</v>
      </c>
      <c r="B43" s="118" t="s">
        <v>73</v>
      </c>
      <c r="C43" s="120">
        <v>0</v>
      </c>
      <c r="D43" s="106">
        <f t="shared" si="2"/>
        <v>0</v>
      </c>
      <c r="E43" s="120">
        <v>0</v>
      </c>
      <c r="F43" s="120">
        <v>500</v>
      </c>
      <c r="G43" s="120">
        <v>0</v>
      </c>
      <c r="H43" s="125">
        <v>0</v>
      </c>
      <c r="I43" s="122" t="s">
        <v>12</v>
      </c>
    </row>
    <row r="44" spans="1:9" ht="20.25" customHeight="1">
      <c r="A44" s="112" t="s">
        <v>74</v>
      </c>
      <c r="B44" s="112" t="s">
        <v>75</v>
      </c>
      <c r="C44" s="114">
        <v>31104.25</v>
      </c>
      <c r="D44" s="115">
        <f t="shared" si="2"/>
        <v>4128.243413630632</v>
      </c>
      <c r="E44" s="114">
        <v>663</v>
      </c>
      <c r="F44" s="114">
        <v>2500</v>
      </c>
      <c r="G44" s="114">
        <v>896.97</v>
      </c>
      <c r="H44" s="116">
        <f t="shared" si="3"/>
        <v>0.21727643215959236</v>
      </c>
      <c r="I44" s="117" t="s">
        <v>76</v>
      </c>
    </row>
    <row r="45" spans="1:9" ht="20.25" customHeight="1">
      <c r="A45" s="118" t="s">
        <v>77</v>
      </c>
      <c r="B45" s="118" t="s">
        <v>78</v>
      </c>
      <c r="C45" s="120">
        <v>3127.7000000000003</v>
      </c>
      <c r="D45" s="106">
        <f t="shared" si="2"/>
        <v>415.11712787842595</v>
      </c>
      <c r="E45" s="120">
        <v>663</v>
      </c>
      <c r="F45" s="120">
        <v>2500</v>
      </c>
      <c r="G45" s="120">
        <v>896.97</v>
      </c>
      <c r="H45" s="125">
        <f t="shared" si="3"/>
        <v>2.1607636490072575</v>
      </c>
      <c r="I45" s="122" t="s">
        <v>76</v>
      </c>
    </row>
    <row r="46" spans="1:9" ht="20.25" customHeight="1">
      <c r="A46" s="118" t="s">
        <v>79</v>
      </c>
      <c r="B46" s="118" t="s">
        <v>80</v>
      </c>
      <c r="C46" s="120">
        <v>27976.55</v>
      </c>
      <c r="D46" s="106">
        <f t="shared" si="2"/>
        <v>3713.126285752206</v>
      </c>
      <c r="E46" s="120">
        <v>0</v>
      </c>
      <c r="F46" s="120">
        <v>0</v>
      </c>
      <c r="G46" s="120">
        <v>0</v>
      </c>
      <c r="H46" s="125">
        <f t="shared" si="3"/>
        <v>0</v>
      </c>
      <c r="I46" s="122" t="s">
        <v>12</v>
      </c>
    </row>
    <row r="47" spans="1:9" ht="20.25" customHeight="1">
      <c r="A47" s="112" t="s">
        <v>81</v>
      </c>
      <c r="B47" s="112" t="s">
        <v>82</v>
      </c>
      <c r="C47" s="114">
        <v>0</v>
      </c>
      <c r="D47" s="115">
        <f t="shared" si="2"/>
        <v>0</v>
      </c>
      <c r="E47" s="114">
        <v>46</v>
      </c>
      <c r="F47" s="114">
        <v>47</v>
      </c>
      <c r="G47" s="114">
        <v>42.910000000000004</v>
      </c>
      <c r="H47" s="116">
        <v>0</v>
      </c>
      <c r="I47" s="117" t="s">
        <v>13</v>
      </c>
    </row>
    <row r="48" spans="1:9" ht="20.25" customHeight="1">
      <c r="A48" s="118" t="s">
        <v>83</v>
      </c>
      <c r="B48" s="118" t="s">
        <v>84</v>
      </c>
      <c r="C48" s="120">
        <v>0</v>
      </c>
      <c r="D48" s="106">
        <f t="shared" si="2"/>
        <v>0</v>
      </c>
      <c r="E48" s="120">
        <v>46</v>
      </c>
      <c r="F48" s="120">
        <v>47</v>
      </c>
      <c r="G48" s="120">
        <v>42.910000000000004</v>
      </c>
      <c r="H48" s="125">
        <v>0</v>
      </c>
      <c r="I48" s="122" t="s">
        <v>13</v>
      </c>
    </row>
    <row r="49" spans="1:9" ht="36.75" customHeight="1">
      <c r="A49" s="112" t="s">
        <v>2</v>
      </c>
      <c r="B49" s="112" t="s">
        <v>14</v>
      </c>
      <c r="C49" s="114">
        <v>289621.54</v>
      </c>
      <c r="D49" s="115">
        <f t="shared" si="2"/>
        <v>38439.38416616895</v>
      </c>
      <c r="E49" s="114">
        <v>0</v>
      </c>
      <c r="F49" s="114">
        <v>0</v>
      </c>
      <c r="G49" s="114">
        <v>0</v>
      </c>
      <c r="H49" s="116">
        <f t="shared" si="3"/>
        <v>0</v>
      </c>
      <c r="I49" s="117" t="s">
        <v>12</v>
      </c>
    </row>
    <row r="50" spans="1:9" ht="20.25" customHeight="1">
      <c r="A50" s="112" t="s">
        <v>74</v>
      </c>
      <c r="B50" s="112" t="s">
        <v>75</v>
      </c>
      <c r="C50" s="114">
        <v>289621.54</v>
      </c>
      <c r="D50" s="115">
        <f t="shared" si="2"/>
        <v>38439.38416616895</v>
      </c>
      <c r="E50" s="114">
        <v>0</v>
      </c>
      <c r="F50" s="114">
        <v>0</v>
      </c>
      <c r="G50" s="114">
        <v>0</v>
      </c>
      <c r="H50" s="116">
        <f t="shared" si="3"/>
        <v>0</v>
      </c>
      <c r="I50" s="117" t="s">
        <v>12</v>
      </c>
    </row>
    <row r="51" spans="1:9" ht="20.25" customHeight="1">
      <c r="A51" s="118" t="s">
        <v>85</v>
      </c>
      <c r="B51" s="118" t="s">
        <v>86</v>
      </c>
      <c r="C51" s="120">
        <v>14557.59</v>
      </c>
      <c r="D51" s="106">
        <f t="shared" si="2"/>
        <v>1932.124228548676</v>
      </c>
      <c r="E51" s="120">
        <v>0</v>
      </c>
      <c r="F51" s="120">
        <v>0</v>
      </c>
      <c r="G51" s="120">
        <v>0</v>
      </c>
      <c r="H51" s="125">
        <f t="shared" si="3"/>
        <v>0</v>
      </c>
      <c r="I51" s="122" t="s">
        <v>12</v>
      </c>
    </row>
    <row r="52" spans="1:9" ht="20.25" customHeight="1">
      <c r="A52" s="118" t="s">
        <v>87</v>
      </c>
      <c r="B52" s="118" t="s">
        <v>88</v>
      </c>
      <c r="C52" s="120">
        <v>1940</v>
      </c>
      <c r="D52" s="106">
        <f t="shared" si="2"/>
        <v>257.48224832437455</v>
      </c>
      <c r="E52" s="120">
        <v>0</v>
      </c>
      <c r="F52" s="120">
        <v>0</v>
      </c>
      <c r="G52" s="120">
        <v>0</v>
      </c>
      <c r="H52" s="125">
        <f t="shared" si="3"/>
        <v>0</v>
      </c>
      <c r="I52" s="122" t="s">
        <v>12</v>
      </c>
    </row>
    <row r="53" spans="1:9" ht="20.25" customHeight="1">
      <c r="A53" s="118" t="s">
        <v>89</v>
      </c>
      <c r="B53" s="118" t="s">
        <v>90</v>
      </c>
      <c r="C53" s="120">
        <v>3355.2400000000002</v>
      </c>
      <c r="D53" s="106">
        <f t="shared" si="2"/>
        <v>445.3168757050899</v>
      </c>
      <c r="E53" s="120">
        <v>0</v>
      </c>
      <c r="F53" s="120">
        <v>0</v>
      </c>
      <c r="G53" s="120">
        <v>0</v>
      </c>
      <c r="H53" s="125">
        <f t="shared" si="3"/>
        <v>0</v>
      </c>
      <c r="I53" s="122" t="s">
        <v>12</v>
      </c>
    </row>
    <row r="54" spans="1:9" ht="20.25" customHeight="1">
      <c r="A54" s="118" t="s">
        <v>91</v>
      </c>
      <c r="B54" s="118" t="s">
        <v>92</v>
      </c>
      <c r="C54" s="120">
        <v>16992.03</v>
      </c>
      <c r="D54" s="106">
        <f t="shared" si="2"/>
        <v>2255.229942265578</v>
      </c>
      <c r="E54" s="120">
        <v>0</v>
      </c>
      <c r="F54" s="120">
        <v>0</v>
      </c>
      <c r="G54" s="120">
        <v>0</v>
      </c>
      <c r="H54" s="125">
        <f t="shared" si="3"/>
        <v>0</v>
      </c>
      <c r="I54" s="122" t="s">
        <v>12</v>
      </c>
    </row>
    <row r="55" spans="1:9" ht="20.25" customHeight="1">
      <c r="A55" s="118" t="s">
        <v>93</v>
      </c>
      <c r="B55" s="118" t="s">
        <v>94</v>
      </c>
      <c r="C55" s="120">
        <v>170533.04</v>
      </c>
      <c r="D55" s="106">
        <f t="shared" si="2"/>
        <v>22633.62399628376</v>
      </c>
      <c r="E55" s="120">
        <v>0</v>
      </c>
      <c r="F55" s="120">
        <v>0</v>
      </c>
      <c r="G55" s="120">
        <v>0</v>
      </c>
      <c r="H55" s="125">
        <f t="shared" si="3"/>
        <v>0</v>
      </c>
      <c r="I55" s="122" t="s">
        <v>12</v>
      </c>
    </row>
    <row r="56" spans="1:9" ht="20.25" customHeight="1">
      <c r="A56" s="118" t="s">
        <v>95</v>
      </c>
      <c r="B56" s="118" t="s">
        <v>96</v>
      </c>
      <c r="C56" s="120">
        <v>4787.11</v>
      </c>
      <c r="D56" s="106">
        <f t="shared" si="2"/>
        <v>635.3586833897405</v>
      </c>
      <c r="E56" s="120">
        <v>0</v>
      </c>
      <c r="F56" s="120">
        <v>0</v>
      </c>
      <c r="G56" s="120">
        <v>0</v>
      </c>
      <c r="H56" s="125">
        <f t="shared" si="3"/>
        <v>0</v>
      </c>
      <c r="I56" s="122" t="s">
        <v>12</v>
      </c>
    </row>
    <row r="57" spans="1:9" ht="20.25" customHeight="1">
      <c r="A57" s="118" t="s">
        <v>97</v>
      </c>
      <c r="B57" s="118" t="s">
        <v>98</v>
      </c>
      <c r="C57" s="120">
        <v>2494.38</v>
      </c>
      <c r="D57" s="106">
        <f t="shared" si="2"/>
        <v>331.06111885327493</v>
      </c>
      <c r="E57" s="120">
        <v>0</v>
      </c>
      <c r="F57" s="120">
        <v>0</v>
      </c>
      <c r="G57" s="120">
        <v>0</v>
      </c>
      <c r="H57" s="125">
        <f t="shared" si="3"/>
        <v>0</v>
      </c>
      <c r="I57" s="122" t="s">
        <v>12</v>
      </c>
    </row>
    <row r="58" spans="1:9" ht="20.25" customHeight="1">
      <c r="A58" s="118" t="s">
        <v>99</v>
      </c>
      <c r="B58" s="118" t="s">
        <v>100</v>
      </c>
      <c r="C58" s="120">
        <v>12076.84</v>
      </c>
      <c r="D58" s="106">
        <f t="shared" si="2"/>
        <v>1602.8721215740925</v>
      </c>
      <c r="E58" s="120">
        <v>0</v>
      </c>
      <c r="F58" s="120">
        <v>0</v>
      </c>
      <c r="G58" s="120">
        <v>0</v>
      </c>
      <c r="H58" s="125">
        <f t="shared" si="3"/>
        <v>0</v>
      </c>
      <c r="I58" s="122" t="s">
        <v>12</v>
      </c>
    </row>
    <row r="59" spans="1:9" ht="20.25" customHeight="1">
      <c r="A59" s="118" t="s">
        <v>101</v>
      </c>
      <c r="B59" s="118" t="s">
        <v>102</v>
      </c>
      <c r="C59" s="120">
        <v>27968.5</v>
      </c>
      <c r="D59" s="106">
        <f t="shared" si="2"/>
        <v>3712.0578671444687</v>
      </c>
      <c r="E59" s="120">
        <v>0</v>
      </c>
      <c r="F59" s="120">
        <v>0</v>
      </c>
      <c r="G59" s="120">
        <v>0</v>
      </c>
      <c r="H59" s="125">
        <f t="shared" si="3"/>
        <v>0</v>
      </c>
      <c r="I59" s="122" t="s">
        <v>12</v>
      </c>
    </row>
    <row r="60" spans="1:9" ht="20.25" customHeight="1">
      <c r="A60" s="118" t="s">
        <v>103</v>
      </c>
      <c r="B60" s="118" t="s">
        <v>104</v>
      </c>
      <c r="C60" s="120">
        <v>20558.78</v>
      </c>
      <c r="D60" s="106">
        <f t="shared" si="2"/>
        <v>2728.6190191784453</v>
      </c>
      <c r="E60" s="120">
        <v>0</v>
      </c>
      <c r="F60" s="120">
        <v>0</v>
      </c>
      <c r="G60" s="120">
        <v>0</v>
      </c>
      <c r="H60" s="125">
        <f t="shared" si="3"/>
        <v>0</v>
      </c>
      <c r="I60" s="122" t="s">
        <v>12</v>
      </c>
    </row>
    <row r="61" spans="1:9" ht="20.25" customHeight="1">
      <c r="A61" s="118" t="s">
        <v>105</v>
      </c>
      <c r="B61" s="118" t="s">
        <v>106</v>
      </c>
      <c r="C61" s="120">
        <v>5493.75</v>
      </c>
      <c r="D61" s="106">
        <f t="shared" si="2"/>
        <v>729.1459287278518</v>
      </c>
      <c r="E61" s="120">
        <v>0</v>
      </c>
      <c r="F61" s="120">
        <v>0</v>
      </c>
      <c r="G61" s="120">
        <v>0</v>
      </c>
      <c r="H61" s="125">
        <f t="shared" si="3"/>
        <v>0</v>
      </c>
      <c r="I61" s="122" t="s">
        <v>12</v>
      </c>
    </row>
    <row r="62" spans="1:9" ht="20.25" customHeight="1">
      <c r="A62" s="118" t="s">
        <v>107</v>
      </c>
      <c r="B62" s="118" t="s">
        <v>108</v>
      </c>
      <c r="C62" s="120">
        <v>95</v>
      </c>
      <c r="D62" s="106">
        <f t="shared" si="2"/>
        <v>12.608666799389475</v>
      </c>
      <c r="E62" s="120">
        <v>0</v>
      </c>
      <c r="F62" s="120">
        <v>0</v>
      </c>
      <c r="G62" s="120">
        <v>0</v>
      </c>
      <c r="H62" s="125">
        <f t="shared" si="3"/>
        <v>0</v>
      </c>
      <c r="I62" s="122" t="s">
        <v>12</v>
      </c>
    </row>
    <row r="63" spans="1:9" ht="20.25" customHeight="1">
      <c r="A63" s="118" t="s">
        <v>109</v>
      </c>
      <c r="B63" s="118" t="s">
        <v>110</v>
      </c>
      <c r="C63" s="120">
        <v>2500</v>
      </c>
      <c r="D63" s="106">
        <f t="shared" si="2"/>
        <v>331.8070210365651</v>
      </c>
      <c r="E63" s="120">
        <v>0</v>
      </c>
      <c r="F63" s="120">
        <v>0</v>
      </c>
      <c r="G63" s="120">
        <v>0</v>
      </c>
      <c r="H63" s="125">
        <f t="shared" si="3"/>
        <v>0</v>
      </c>
      <c r="I63" s="122" t="s">
        <v>12</v>
      </c>
    </row>
    <row r="64" spans="1:9" ht="20.25" customHeight="1">
      <c r="A64" s="118" t="s">
        <v>111</v>
      </c>
      <c r="B64" s="118" t="s">
        <v>112</v>
      </c>
      <c r="C64" s="120">
        <v>240</v>
      </c>
      <c r="D64" s="106">
        <f t="shared" si="2"/>
        <v>31.85347401951025</v>
      </c>
      <c r="E64" s="120">
        <v>0</v>
      </c>
      <c r="F64" s="120">
        <v>0</v>
      </c>
      <c r="G64" s="120">
        <v>0</v>
      </c>
      <c r="H64" s="125">
        <f t="shared" si="3"/>
        <v>0</v>
      </c>
      <c r="I64" s="122" t="s">
        <v>12</v>
      </c>
    </row>
    <row r="65" spans="1:9" ht="20.25" customHeight="1">
      <c r="A65" s="118" t="s">
        <v>113</v>
      </c>
      <c r="B65" s="118" t="s">
        <v>114</v>
      </c>
      <c r="C65" s="120">
        <v>2041.01</v>
      </c>
      <c r="D65" s="106">
        <f t="shared" si="2"/>
        <v>270.8885792023359</v>
      </c>
      <c r="E65" s="120">
        <v>0</v>
      </c>
      <c r="F65" s="120">
        <v>0</v>
      </c>
      <c r="G65" s="120">
        <v>0</v>
      </c>
      <c r="H65" s="125">
        <f t="shared" si="3"/>
        <v>0</v>
      </c>
      <c r="I65" s="122" t="s">
        <v>12</v>
      </c>
    </row>
    <row r="66" spans="1:9" ht="20.25" customHeight="1">
      <c r="A66" s="118" t="s">
        <v>115</v>
      </c>
      <c r="B66" s="118" t="s">
        <v>116</v>
      </c>
      <c r="C66" s="120">
        <v>400</v>
      </c>
      <c r="D66" s="106">
        <f t="shared" si="2"/>
        <v>53.08912336585042</v>
      </c>
      <c r="E66" s="120">
        <v>0</v>
      </c>
      <c r="F66" s="120">
        <v>0</v>
      </c>
      <c r="G66" s="120">
        <v>0</v>
      </c>
      <c r="H66" s="125">
        <f t="shared" si="3"/>
        <v>0</v>
      </c>
      <c r="I66" s="122" t="s">
        <v>12</v>
      </c>
    </row>
    <row r="67" spans="1:9" ht="20.25" customHeight="1">
      <c r="A67" s="118" t="s">
        <v>117</v>
      </c>
      <c r="B67" s="118" t="s">
        <v>118</v>
      </c>
      <c r="C67" s="120">
        <v>3588.27</v>
      </c>
      <c r="D67" s="106">
        <f t="shared" si="2"/>
        <v>476.2452717499502</v>
      </c>
      <c r="E67" s="120">
        <v>0</v>
      </c>
      <c r="F67" s="120">
        <v>0</v>
      </c>
      <c r="G67" s="120">
        <v>0</v>
      </c>
      <c r="H67" s="125">
        <f t="shared" si="3"/>
        <v>0</v>
      </c>
      <c r="I67" s="122" t="s">
        <v>12</v>
      </c>
    </row>
    <row r="68" spans="1:9" ht="40.5" customHeight="1">
      <c r="A68" s="112" t="s">
        <v>2</v>
      </c>
      <c r="B68" s="112" t="s">
        <v>15</v>
      </c>
      <c r="C68" s="114">
        <v>23957.63</v>
      </c>
      <c r="D68" s="115">
        <f t="shared" si="2"/>
        <v>3179.7239365584974</v>
      </c>
      <c r="E68" s="114">
        <v>1519</v>
      </c>
      <c r="F68" s="114">
        <v>1919</v>
      </c>
      <c r="G68" s="114">
        <v>53.59</v>
      </c>
      <c r="H68" s="116">
        <f t="shared" si="3"/>
        <v>0.016853664364964317</v>
      </c>
      <c r="I68" s="117" t="s">
        <v>119</v>
      </c>
    </row>
    <row r="69" spans="1:9" ht="20.25" customHeight="1">
      <c r="A69" s="112" t="s">
        <v>70</v>
      </c>
      <c r="B69" s="112" t="s">
        <v>71</v>
      </c>
      <c r="C69" s="114">
        <v>0</v>
      </c>
      <c r="D69" s="115">
        <f t="shared" si="2"/>
        <v>0</v>
      </c>
      <c r="E69" s="114">
        <v>6</v>
      </c>
      <c r="F69" s="114">
        <v>6</v>
      </c>
      <c r="G69" s="114">
        <v>0</v>
      </c>
      <c r="H69" s="116">
        <v>0</v>
      </c>
      <c r="I69" s="117" t="s">
        <v>12</v>
      </c>
    </row>
    <row r="70" spans="1:9" ht="20.25" customHeight="1">
      <c r="A70" s="118" t="s">
        <v>72</v>
      </c>
      <c r="B70" s="118" t="s">
        <v>73</v>
      </c>
      <c r="C70" s="120">
        <v>0</v>
      </c>
      <c r="D70" s="106">
        <f t="shared" si="2"/>
        <v>0</v>
      </c>
      <c r="E70" s="120">
        <v>1</v>
      </c>
      <c r="F70" s="120">
        <v>1</v>
      </c>
      <c r="G70" s="120">
        <v>0</v>
      </c>
      <c r="H70" s="125">
        <v>0</v>
      </c>
      <c r="I70" s="122" t="s">
        <v>12</v>
      </c>
    </row>
    <row r="71" spans="1:9" ht="20.25" customHeight="1">
      <c r="A71" s="118" t="s">
        <v>120</v>
      </c>
      <c r="B71" s="118" t="s">
        <v>121</v>
      </c>
      <c r="C71" s="120">
        <v>0</v>
      </c>
      <c r="D71" s="106">
        <f t="shared" si="2"/>
        <v>0</v>
      </c>
      <c r="E71" s="120">
        <v>1</v>
      </c>
      <c r="F71" s="120">
        <v>1</v>
      </c>
      <c r="G71" s="120">
        <v>0</v>
      </c>
      <c r="H71" s="125">
        <v>0</v>
      </c>
      <c r="I71" s="122" t="s">
        <v>12</v>
      </c>
    </row>
    <row r="72" spans="1:9" ht="20.25" customHeight="1">
      <c r="A72" s="118" t="s">
        <v>122</v>
      </c>
      <c r="B72" s="118" t="s">
        <v>123</v>
      </c>
      <c r="C72" s="120">
        <v>0</v>
      </c>
      <c r="D72" s="106">
        <f t="shared" si="2"/>
        <v>0</v>
      </c>
      <c r="E72" s="120">
        <v>3</v>
      </c>
      <c r="F72" s="120">
        <v>3</v>
      </c>
      <c r="G72" s="120">
        <v>0</v>
      </c>
      <c r="H72" s="125">
        <v>0</v>
      </c>
      <c r="I72" s="122" t="s">
        <v>12</v>
      </c>
    </row>
    <row r="73" spans="1:9" ht="20.25" customHeight="1">
      <c r="A73" s="118" t="s">
        <v>124</v>
      </c>
      <c r="B73" s="118" t="s">
        <v>125</v>
      </c>
      <c r="C73" s="120">
        <v>0</v>
      </c>
      <c r="D73" s="106">
        <f t="shared" si="2"/>
        <v>0</v>
      </c>
      <c r="E73" s="120">
        <v>1</v>
      </c>
      <c r="F73" s="120">
        <v>1</v>
      </c>
      <c r="G73" s="120">
        <v>0</v>
      </c>
      <c r="H73" s="125">
        <v>0</v>
      </c>
      <c r="I73" s="122" t="s">
        <v>12</v>
      </c>
    </row>
    <row r="74" spans="1:9" ht="20.25" customHeight="1">
      <c r="A74" s="112" t="s">
        <v>74</v>
      </c>
      <c r="B74" s="112" t="s">
        <v>75</v>
      </c>
      <c r="C74" s="114">
        <v>8963.630000000001</v>
      </c>
      <c r="D74" s="115">
        <f t="shared" si="2"/>
        <v>1189.6781471895947</v>
      </c>
      <c r="E74" s="114">
        <v>1466</v>
      </c>
      <c r="F74" s="114">
        <v>1866</v>
      </c>
      <c r="G74" s="114">
        <v>53.59</v>
      </c>
      <c r="H74" s="116">
        <f t="shared" si="3"/>
        <v>0.04504579673636685</v>
      </c>
      <c r="I74" s="117" t="s">
        <v>126</v>
      </c>
    </row>
    <row r="75" spans="1:9" ht="20.25" customHeight="1">
      <c r="A75" s="118" t="s">
        <v>85</v>
      </c>
      <c r="B75" s="118" t="s">
        <v>86</v>
      </c>
      <c r="C75" s="120">
        <v>0</v>
      </c>
      <c r="D75" s="106">
        <f t="shared" si="2"/>
        <v>0</v>
      </c>
      <c r="E75" s="120">
        <v>7</v>
      </c>
      <c r="F75" s="120">
        <v>7</v>
      </c>
      <c r="G75" s="120">
        <v>0</v>
      </c>
      <c r="H75" s="125">
        <v>0</v>
      </c>
      <c r="I75" s="122" t="s">
        <v>12</v>
      </c>
    </row>
    <row r="76" spans="1:9" ht="20.25" customHeight="1">
      <c r="A76" s="118" t="s">
        <v>87</v>
      </c>
      <c r="B76" s="118" t="s">
        <v>88</v>
      </c>
      <c r="C76" s="120">
        <v>0</v>
      </c>
      <c r="D76" s="106">
        <f t="shared" si="2"/>
        <v>0</v>
      </c>
      <c r="E76" s="120">
        <v>2</v>
      </c>
      <c r="F76" s="120">
        <v>2</v>
      </c>
      <c r="G76" s="120">
        <v>0</v>
      </c>
      <c r="H76" s="125">
        <v>0</v>
      </c>
      <c r="I76" s="122" t="s">
        <v>12</v>
      </c>
    </row>
    <row r="77" spans="1:9" ht="20.25" customHeight="1">
      <c r="A77" s="118" t="s">
        <v>89</v>
      </c>
      <c r="B77" s="118" t="s">
        <v>90</v>
      </c>
      <c r="C77" s="120">
        <v>0</v>
      </c>
      <c r="D77" s="106">
        <f t="shared" si="2"/>
        <v>0</v>
      </c>
      <c r="E77" s="120">
        <v>2</v>
      </c>
      <c r="F77" s="120">
        <v>2</v>
      </c>
      <c r="G77" s="120">
        <v>0</v>
      </c>
      <c r="H77" s="125">
        <v>0</v>
      </c>
      <c r="I77" s="122" t="s">
        <v>12</v>
      </c>
    </row>
    <row r="78" spans="1:9" ht="20.25" customHeight="1">
      <c r="A78" s="118" t="s">
        <v>91</v>
      </c>
      <c r="B78" s="118" t="s">
        <v>92</v>
      </c>
      <c r="C78" s="120">
        <v>2189.01</v>
      </c>
      <c r="D78" s="106">
        <f t="shared" si="2"/>
        <v>290.5315548477006</v>
      </c>
      <c r="E78" s="120">
        <v>72</v>
      </c>
      <c r="F78" s="120">
        <v>472</v>
      </c>
      <c r="G78" s="120">
        <v>9.79</v>
      </c>
      <c r="H78" s="125">
        <f t="shared" si="3"/>
        <v>0.033696856113037396</v>
      </c>
      <c r="I78" s="122" t="s">
        <v>127</v>
      </c>
    </row>
    <row r="79" spans="1:9" ht="20.25" customHeight="1">
      <c r="A79" s="118" t="s">
        <v>79</v>
      </c>
      <c r="B79" s="118" t="s">
        <v>80</v>
      </c>
      <c r="C79" s="120">
        <v>658.61</v>
      </c>
      <c r="D79" s="106">
        <f t="shared" si="2"/>
        <v>87.41256884995686</v>
      </c>
      <c r="E79" s="120">
        <v>13</v>
      </c>
      <c r="F79" s="120">
        <v>13</v>
      </c>
      <c r="G79" s="120">
        <v>0</v>
      </c>
      <c r="H79" s="125">
        <f t="shared" si="3"/>
        <v>0</v>
      </c>
      <c r="I79" s="122" t="s">
        <v>12</v>
      </c>
    </row>
    <row r="80" spans="1:9" ht="20.25" customHeight="1">
      <c r="A80" s="118" t="s">
        <v>93</v>
      </c>
      <c r="B80" s="118" t="s">
        <v>94</v>
      </c>
      <c r="C80" s="120">
        <v>0</v>
      </c>
      <c r="D80" s="106">
        <f t="shared" si="2"/>
        <v>0</v>
      </c>
      <c r="E80" s="120">
        <v>2</v>
      </c>
      <c r="F80" s="120">
        <v>2</v>
      </c>
      <c r="G80" s="120">
        <v>0</v>
      </c>
      <c r="H80" s="125">
        <v>0</v>
      </c>
      <c r="I80" s="122" t="s">
        <v>12</v>
      </c>
    </row>
    <row r="81" spans="1:9" ht="20.25" customHeight="1">
      <c r="A81" s="118" t="s">
        <v>95</v>
      </c>
      <c r="B81" s="118" t="s">
        <v>96</v>
      </c>
      <c r="C81" s="120">
        <v>0</v>
      </c>
      <c r="D81" s="106">
        <f t="shared" si="2"/>
        <v>0</v>
      </c>
      <c r="E81" s="120">
        <v>26</v>
      </c>
      <c r="F81" s="120">
        <v>26</v>
      </c>
      <c r="G81" s="120">
        <v>0</v>
      </c>
      <c r="H81" s="125">
        <v>0</v>
      </c>
      <c r="I81" s="122" t="s">
        <v>12</v>
      </c>
    </row>
    <row r="82" spans="1:9" ht="20.25" customHeight="1">
      <c r="A82" s="118" t="s">
        <v>97</v>
      </c>
      <c r="B82" s="118" t="s">
        <v>98</v>
      </c>
      <c r="C82" s="120">
        <v>2900</v>
      </c>
      <c r="D82" s="106">
        <f t="shared" si="2"/>
        <v>384.89614440241553</v>
      </c>
      <c r="E82" s="120">
        <v>66</v>
      </c>
      <c r="F82" s="120">
        <v>66</v>
      </c>
      <c r="G82" s="120">
        <v>0</v>
      </c>
      <c r="H82" s="125">
        <f t="shared" si="3"/>
        <v>0</v>
      </c>
      <c r="I82" s="122" t="s">
        <v>12</v>
      </c>
    </row>
    <row r="83" spans="1:9" ht="20.25" customHeight="1">
      <c r="A83" s="118" t="s">
        <v>128</v>
      </c>
      <c r="B83" s="118" t="s">
        <v>129</v>
      </c>
      <c r="C83" s="120">
        <v>0</v>
      </c>
      <c r="D83" s="106">
        <f t="shared" si="2"/>
        <v>0</v>
      </c>
      <c r="E83" s="120">
        <v>133</v>
      </c>
      <c r="F83" s="120">
        <v>133</v>
      </c>
      <c r="G83" s="120">
        <v>0</v>
      </c>
      <c r="H83" s="125">
        <v>0</v>
      </c>
      <c r="I83" s="122" t="s">
        <v>12</v>
      </c>
    </row>
    <row r="84" spans="1:9" ht="20.25" customHeight="1">
      <c r="A84" s="118" t="s">
        <v>99</v>
      </c>
      <c r="B84" s="118" t="s">
        <v>100</v>
      </c>
      <c r="C84" s="120">
        <v>0</v>
      </c>
      <c r="D84" s="106">
        <f t="shared" si="2"/>
        <v>0</v>
      </c>
      <c r="E84" s="120">
        <v>21</v>
      </c>
      <c r="F84" s="120">
        <v>21</v>
      </c>
      <c r="G84" s="120">
        <v>0</v>
      </c>
      <c r="H84" s="125">
        <v>0</v>
      </c>
      <c r="I84" s="122" t="s">
        <v>12</v>
      </c>
    </row>
    <row r="85" spans="1:9" ht="20.25" customHeight="1">
      <c r="A85" s="118" t="s">
        <v>101</v>
      </c>
      <c r="B85" s="118" t="s">
        <v>102</v>
      </c>
      <c r="C85" s="120">
        <v>0</v>
      </c>
      <c r="D85" s="106">
        <f t="shared" si="2"/>
        <v>0</v>
      </c>
      <c r="E85" s="120">
        <v>26</v>
      </c>
      <c r="F85" s="120">
        <v>26</v>
      </c>
      <c r="G85" s="120">
        <v>0</v>
      </c>
      <c r="H85" s="125">
        <v>0</v>
      </c>
      <c r="I85" s="122" t="s">
        <v>12</v>
      </c>
    </row>
    <row r="86" spans="1:9" ht="20.25" customHeight="1">
      <c r="A86" s="118" t="s">
        <v>130</v>
      </c>
      <c r="B86" s="118" t="s">
        <v>131</v>
      </c>
      <c r="C86" s="120">
        <v>0</v>
      </c>
      <c r="D86" s="106">
        <f t="shared" si="2"/>
        <v>0</v>
      </c>
      <c r="E86" s="120">
        <v>1</v>
      </c>
      <c r="F86" s="120">
        <v>1</v>
      </c>
      <c r="G86" s="120">
        <v>0</v>
      </c>
      <c r="H86" s="125">
        <v>0</v>
      </c>
      <c r="I86" s="122" t="s">
        <v>12</v>
      </c>
    </row>
    <row r="87" spans="1:9" ht="20.25" customHeight="1">
      <c r="A87" s="118" t="s">
        <v>103</v>
      </c>
      <c r="B87" s="118" t="s">
        <v>104</v>
      </c>
      <c r="C87" s="120">
        <v>0</v>
      </c>
      <c r="D87" s="106">
        <f t="shared" si="2"/>
        <v>0</v>
      </c>
      <c r="E87" s="120">
        <v>5</v>
      </c>
      <c r="F87" s="120">
        <v>5</v>
      </c>
      <c r="G87" s="120">
        <v>0</v>
      </c>
      <c r="H87" s="125">
        <v>0</v>
      </c>
      <c r="I87" s="122" t="s">
        <v>12</v>
      </c>
    </row>
    <row r="88" spans="1:9" ht="20.25" customHeight="1">
      <c r="A88" s="118" t="s">
        <v>132</v>
      </c>
      <c r="B88" s="118" t="s">
        <v>133</v>
      </c>
      <c r="C88" s="120">
        <v>0</v>
      </c>
      <c r="D88" s="106">
        <f t="shared" si="2"/>
        <v>0</v>
      </c>
      <c r="E88" s="120">
        <v>1</v>
      </c>
      <c r="F88" s="120">
        <v>1</v>
      </c>
      <c r="G88" s="120">
        <v>0</v>
      </c>
      <c r="H88" s="125">
        <v>0</v>
      </c>
      <c r="I88" s="122" t="s">
        <v>12</v>
      </c>
    </row>
    <row r="89" spans="1:9" ht="20.25" customHeight="1">
      <c r="A89" s="118" t="s">
        <v>105</v>
      </c>
      <c r="B89" s="118" t="s">
        <v>106</v>
      </c>
      <c r="C89" s="120">
        <v>0</v>
      </c>
      <c r="D89" s="106">
        <f t="shared" si="2"/>
        <v>0</v>
      </c>
      <c r="E89" s="120">
        <v>2</v>
      </c>
      <c r="F89" s="120">
        <v>2</v>
      </c>
      <c r="G89" s="120">
        <v>43.800000000000004</v>
      </c>
      <c r="H89" s="125">
        <v>0</v>
      </c>
      <c r="I89" s="122" t="s">
        <v>134</v>
      </c>
    </row>
    <row r="90" spans="1:9" ht="20.25" customHeight="1">
      <c r="A90" s="118" t="s">
        <v>107</v>
      </c>
      <c r="B90" s="118" t="s">
        <v>108</v>
      </c>
      <c r="C90" s="120">
        <v>0</v>
      </c>
      <c r="D90" s="106">
        <f t="shared" si="2"/>
        <v>0</v>
      </c>
      <c r="E90" s="120">
        <v>2</v>
      </c>
      <c r="F90" s="120">
        <v>2</v>
      </c>
      <c r="G90" s="120">
        <v>0</v>
      </c>
      <c r="H90" s="125">
        <v>0</v>
      </c>
      <c r="I90" s="122" t="s">
        <v>12</v>
      </c>
    </row>
    <row r="91" spans="1:9" ht="20.25" customHeight="1">
      <c r="A91" s="118" t="s">
        <v>111</v>
      </c>
      <c r="B91" s="118" t="s">
        <v>112</v>
      </c>
      <c r="C91" s="120">
        <v>0</v>
      </c>
      <c r="D91" s="106">
        <f t="shared" si="2"/>
        <v>0</v>
      </c>
      <c r="E91" s="120">
        <v>13</v>
      </c>
      <c r="F91" s="120">
        <v>13</v>
      </c>
      <c r="G91" s="120">
        <v>0</v>
      </c>
      <c r="H91" s="125">
        <v>0</v>
      </c>
      <c r="I91" s="122" t="s">
        <v>12</v>
      </c>
    </row>
    <row r="92" spans="1:9" ht="20.25" customHeight="1">
      <c r="A92" s="118" t="s">
        <v>135</v>
      </c>
      <c r="B92" s="118" t="s">
        <v>136</v>
      </c>
      <c r="C92" s="120">
        <v>0</v>
      </c>
      <c r="D92" s="106">
        <f t="shared" si="2"/>
        <v>0</v>
      </c>
      <c r="E92" s="120">
        <v>1</v>
      </c>
      <c r="F92" s="120">
        <v>1</v>
      </c>
      <c r="G92" s="120">
        <v>0</v>
      </c>
      <c r="H92" s="125">
        <v>0</v>
      </c>
      <c r="I92" s="122" t="s">
        <v>12</v>
      </c>
    </row>
    <row r="93" spans="1:9" ht="20.25" customHeight="1">
      <c r="A93" s="118" t="s">
        <v>137</v>
      </c>
      <c r="B93" s="118" t="s">
        <v>138</v>
      </c>
      <c r="C93" s="120">
        <v>1350</v>
      </c>
      <c r="D93" s="106">
        <f t="shared" si="2"/>
        <v>179.17579135974518</v>
      </c>
      <c r="E93" s="120">
        <v>0</v>
      </c>
      <c r="F93" s="120">
        <v>0</v>
      </c>
      <c r="G93" s="120">
        <v>0</v>
      </c>
      <c r="H93" s="125">
        <f t="shared" si="3"/>
        <v>0</v>
      </c>
      <c r="I93" s="122" t="s">
        <v>12</v>
      </c>
    </row>
    <row r="94" spans="1:9" ht="20.25" customHeight="1">
      <c r="A94" s="118" t="s">
        <v>113</v>
      </c>
      <c r="B94" s="118" t="s">
        <v>114</v>
      </c>
      <c r="C94" s="120">
        <v>1766.01</v>
      </c>
      <c r="D94" s="106">
        <f t="shared" si="2"/>
        <v>234.38980688831373</v>
      </c>
      <c r="E94" s="120">
        <v>1000</v>
      </c>
      <c r="F94" s="120">
        <v>1000</v>
      </c>
      <c r="G94" s="120">
        <v>0</v>
      </c>
      <c r="H94" s="125">
        <f t="shared" si="3"/>
        <v>0</v>
      </c>
      <c r="I94" s="122" t="s">
        <v>12</v>
      </c>
    </row>
    <row r="95" spans="1:9" ht="20.25" customHeight="1">
      <c r="A95" s="118" t="s">
        <v>115</v>
      </c>
      <c r="B95" s="118" t="s">
        <v>116</v>
      </c>
      <c r="C95" s="120">
        <v>100</v>
      </c>
      <c r="D95" s="106">
        <f t="shared" si="2"/>
        <v>13.272280841462605</v>
      </c>
      <c r="E95" s="120">
        <v>1</v>
      </c>
      <c r="F95" s="120">
        <v>1</v>
      </c>
      <c r="G95" s="120">
        <v>0</v>
      </c>
      <c r="H95" s="125">
        <f t="shared" si="3"/>
        <v>0</v>
      </c>
      <c r="I95" s="122" t="s">
        <v>12</v>
      </c>
    </row>
    <row r="96" spans="1:9" ht="20.25" customHeight="1">
      <c r="A96" s="118" t="s">
        <v>139</v>
      </c>
      <c r="B96" s="118" t="s">
        <v>140</v>
      </c>
      <c r="C96" s="120">
        <v>0</v>
      </c>
      <c r="D96" s="106">
        <f t="shared" si="2"/>
        <v>0</v>
      </c>
      <c r="E96" s="120">
        <v>4</v>
      </c>
      <c r="F96" s="120">
        <v>4</v>
      </c>
      <c r="G96" s="120">
        <v>0</v>
      </c>
      <c r="H96" s="125">
        <v>0</v>
      </c>
      <c r="I96" s="122" t="s">
        <v>12</v>
      </c>
    </row>
    <row r="97" spans="1:9" ht="20.25" customHeight="1">
      <c r="A97" s="118" t="s">
        <v>117</v>
      </c>
      <c r="B97" s="118" t="s">
        <v>118</v>
      </c>
      <c r="C97" s="120">
        <v>0</v>
      </c>
      <c r="D97" s="106">
        <f t="shared" si="2"/>
        <v>0</v>
      </c>
      <c r="E97" s="120">
        <v>66</v>
      </c>
      <c r="F97" s="120">
        <v>66</v>
      </c>
      <c r="G97" s="120">
        <v>0</v>
      </c>
      <c r="H97" s="125">
        <v>0</v>
      </c>
      <c r="I97" s="122" t="s">
        <v>12</v>
      </c>
    </row>
    <row r="98" spans="1:9" ht="20.25" customHeight="1">
      <c r="A98" s="112" t="s">
        <v>141</v>
      </c>
      <c r="B98" s="112" t="s">
        <v>142</v>
      </c>
      <c r="C98" s="114">
        <v>0</v>
      </c>
      <c r="D98" s="115">
        <f t="shared" si="2"/>
        <v>0</v>
      </c>
      <c r="E98" s="114">
        <v>16</v>
      </c>
      <c r="F98" s="114">
        <v>16</v>
      </c>
      <c r="G98" s="114">
        <v>0</v>
      </c>
      <c r="H98" s="116">
        <v>0</v>
      </c>
      <c r="I98" s="117" t="s">
        <v>12</v>
      </c>
    </row>
    <row r="99" spans="1:9" ht="20.25" customHeight="1">
      <c r="A99" s="118" t="s">
        <v>143</v>
      </c>
      <c r="B99" s="118" t="s">
        <v>144</v>
      </c>
      <c r="C99" s="120">
        <v>0</v>
      </c>
      <c r="D99" s="106">
        <f t="shared" si="2"/>
        <v>0</v>
      </c>
      <c r="E99" s="120">
        <v>1</v>
      </c>
      <c r="F99" s="120">
        <v>1</v>
      </c>
      <c r="G99" s="120">
        <v>0</v>
      </c>
      <c r="H99" s="125">
        <v>0</v>
      </c>
      <c r="I99" s="122" t="s">
        <v>12</v>
      </c>
    </row>
    <row r="100" spans="1:9" ht="20.25" customHeight="1">
      <c r="A100" s="118" t="s">
        <v>145</v>
      </c>
      <c r="B100" s="118" t="s">
        <v>146</v>
      </c>
      <c r="C100" s="120">
        <v>0</v>
      </c>
      <c r="D100" s="106">
        <f t="shared" si="2"/>
        <v>0</v>
      </c>
      <c r="E100" s="120">
        <v>1</v>
      </c>
      <c r="F100" s="120">
        <v>1</v>
      </c>
      <c r="G100" s="120">
        <v>0</v>
      </c>
      <c r="H100" s="125">
        <v>0</v>
      </c>
      <c r="I100" s="122" t="s">
        <v>12</v>
      </c>
    </row>
    <row r="101" spans="1:9" ht="20.25" customHeight="1">
      <c r="A101" s="118" t="s">
        <v>147</v>
      </c>
      <c r="B101" s="118" t="s">
        <v>148</v>
      </c>
      <c r="C101" s="120">
        <v>0</v>
      </c>
      <c r="D101" s="106">
        <f t="shared" si="2"/>
        <v>0</v>
      </c>
      <c r="E101" s="120">
        <v>14</v>
      </c>
      <c r="F101" s="120">
        <v>14</v>
      </c>
      <c r="G101" s="120">
        <v>0</v>
      </c>
      <c r="H101" s="125">
        <v>0</v>
      </c>
      <c r="I101" s="122" t="s">
        <v>12</v>
      </c>
    </row>
    <row r="102" spans="1:9" ht="32.25" customHeight="1">
      <c r="A102" s="112" t="s">
        <v>149</v>
      </c>
      <c r="B102" s="112" t="s">
        <v>150</v>
      </c>
      <c r="C102" s="114">
        <v>0</v>
      </c>
      <c r="D102" s="115">
        <f t="shared" si="2"/>
        <v>0</v>
      </c>
      <c r="E102" s="114">
        <v>1</v>
      </c>
      <c r="F102" s="114">
        <v>1</v>
      </c>
      <c r="G102" s="114">
        <v>0</v>
      </c>
      <c r="H102" s="116">
        <v>0</v>
      </c>
      <c r="I102" s="117" t="s">
        <v>12</v>
      </c>
    </row>
    <row r="103" spans="1:9" ht="20.25" customHeight="1">
      <c r="A103" s="118" t="s">
        <v>151</v>
      </c>
      <c r="B103" s="118" t="s">
        <v>152</v>
      </c>
      <c r="C103" s="120">
        <v>0</v>
      </c>
      <c r="D103" s="106">
        <f t="shared" si="2"/>
        <v>0</v>
      </c>
      <c r="E103" s="120">
        <v>1</v>
      </c>
      <c r="F103" s="120">
        <v>1</v>
      </c>
      <c r="G103" s="120">
        <v>0</v>
      </c>
      <c r="H103" s="125">
        <v>0</v>
      </c>
      <c r="I103" s="122" t="s">
        <v>12</v>
      </c>
    </row>
    <row r="104" spans="1:9" ht="20.25" customHeight="1">
      <c r="A104" s="112" t="s">
        <v>81</v>
      </c>
      <c r="B104" s="112" t="s">
        <v>82</v>
      </c>
      <c r="C104" s="114">
        <v>14994</v>
      </c>
      <c r="D104" s="115">
        <f aca="true" t="shared" si="4" ref="D104:D167">C104/7.5345</f>
        <v>1990.045789368903</v>
      </c>
      <c r="E104" s="114">
        <v>30</v>
      </c>
      <c r="F104" s="114">
        <v>30</v>
      </c>
      <c r="G104" s="114">
        <v>0</v>
      </c>
      <c r="H104" s="116">
        <f>G104/D104</f>
        <v>0</v>
      </c>
      <c r="I104" s="117" t="s">
        <v>12</v>
      </c>
    </row>
    <row r="105" spans="1:9" ht="20.25" customHeight="1">
      <c r="A105" s="118" t="s">
        <v>153</v>
      </c>
      <c r="B105" s="118" t="s">
        <v>154</v>
      </c>
      <c r="C105" s="120">
        <v>0</v>
      </c>
      <c r="D105" s="106">
        <f t="shared" si="4"/>
        <v>0</v>
      </c>
      <c r="E105" s="120">
        <v>26</v>
      </c>
      <c r="F105" s="120">
        <v>26</v>
      </c>
      <c r="G105" s="120">
        <v>0</v>
      </c>
      <c r="H105" s="125">
        <v>0</v>
      </c>
      <c r="I105" s="122" t="s">
        <v>12</v>
      </c>
    </row>
    <row r="106" spans="1:9" ht="20.25" customHeight="1">
      <c r="A106" s="118" t="s">
        <v>155</v>
      </c>
      <c r="B106" s="118" t="s">
        <v>156</v>
      </c>
      <c r="C106" s="120">
        <v>14994</v>
      </c>
      <c r="D106" s="106">
        <f t="shared" si="4"/>
        <v>1990.045789368903</v>
      </c>
      <c r="E106" s="120">
        <v>0</v>
      </c>
      <c r="F106" s="120">
        <v>0</v>
      </c>
      <c r="G106" s="120">
        <v>0</v>
      </c>
      <c r="H106" s="125">
        <f>G106/D106</f>
        <v>0</v>
      </c>
      <c r="I106" s="122" t="s">
        <v>12</v>
      </c>
    </row>
    <row r="107" spans="1:9" ht="20.25" customHeight="1">
      <c r="A107" s="118" t="s">
        <v>157</v>
      </c>
      <c r="B107" s="118" t="s">
        <v>158</v>
      </c>
      <c r="C107" s="120">
        <v>0</v>
      </c>
      <c r="D107" s="106">
        <f t="shared" si="4"/>
        <v>0</v>
      </c>
      <c r="E107" s="120">
        <v>1</v>
      </c>
      <c r="F107" s="120">
        <v>1</v>
      </c>
      <c r="G107" s="120">
        <v>0</v>
      </c>
      <c r="H107" s="125">
        <v>0</v>
      </c>
      <c r="I107" s="122" t="s">
        <v>12</v>
      </c>
    </row>
    <row r="108" spans="1:9" ht="20.25" customHeight="1">
      <c r="A108" s="118" t="s">
        <v>159</v>
      </c>
      <c r="B108" s="118" t="s">
        <v>160</v>
      </c>
      <c r="C108" s="120">
        <v>0</v>
      </c>
      <c r="D108" s="106">
        <f t="shared" si="4"/>
        <v>0</v>
      </c>
      <c r="E108" s="120">
        <v>1</v>
      </c>
      <c r="F108" s="120">
        <v>1</v>
      </c>
      <c r="G108" s="120">
        <v>0</v>
      </c>
      <c r="H108" s="125">
        <v>0</v>
      </c>
      <c r="I108" s="122" t="s">
        <v>12</v>
      </c>
    </row>
    <row r="109" spans="1:9" ht="20.25" customHeight="1">
      <c r="A109" s="118" t="s">
        <v>161</v>
      </c>
      <c r="B109" s="118" t="s">
        <v>162</v>
      </c>
      <c r="C109" s="120">
        <v>0</v>
      </c>
      <c r="D109" s="106">
        <f t="shared" si="4"/>
        <v>0</v>
      </c>
      <c r="E109" s="120">
        <v>2</v>
      </c>
      <c r="F109" s="120">
        <v>2</v>
      </c>
      <c r="G109" s="120">
        <v>0</v>
      </c>
      <c r="H109" s="125">
        <v>0</v>
      </c>
      <c r="I109" s="122" t="s">
        <v>12</v>
      </c>
    </row>
    <row r="110" spans="1:9" ht="34.5" customHeight="1">
      <c r="A110" s="112" t="s">
        <v>2</v>
      </c>
      <c r="B110" s="112" t="s">
        <v>29</v>
      </c>
      <c r="C110" s="114">
        <v>0</v>
      </c>
      <c r="D110" s="115">
        <f t="shared" si="4"/>
        <v>0</v>
      </c>
      <c r="E110" s="114">
        <v>75097</v>
      </c>
      <c r="F110" s="114">
        <v>78488</v>
      </c>
      <c r="G110" s="114">
        <v>22862.62</v>
      </c>
      <c r="H110" s="116">
        <v>0</v>
      </c>
      <c r="I110" s="117" t="s">
        <v>163</v>
      </c>
    </row>
    <row r="111" spans="1:9" ht="20.25" customHeight="1">
      <c r="A111" s="112" t="s">
        <v>74</v>
      </c>
      <c r="B111" s="112" t="s">
        <v>75</v>
      </c>
      <c r="C111" s="114">
        <v>0</v>
      </c>
      <c r="D111" s="115">
        <f t="shared" si="4"/>
        <v>0</v>
      </c>
      <c r="E111" s="114">
        <v>73766</v>
      </c>
      <c r="F111" s="114">
        <v>77159</v>
      </c>
      <c r="G111" s="114">
        <v>22862.62</v>
      </c>
      <c r="H111" s="116">
        <v>0</v>
      </c>
      <c r="I111" s="117" t="s">
        <v>4</v>
      </c>
    </row>
    <row r="112" spans="1:9" ht="20.25" customHeight="1">
      <c r="A112" s="118" t="s">
        <v>85</v>
      </c>
      <c r="B112" s="118" t="s">
        <v>86</v>
      </c>
      <c r="C112" s="120">
        <v>0</v>
      </c>
      <c r="D112" s="106">
        <f t="shared" si="4"/>
        <v>0</v>
      </c>
      <c r="E112" s="120">
        <v>2316</v>
      </c>
      <c r="F112" s="120">
        <v>2120</v>
      </c>
      <c r="G112" s="120">
        <v>822.87</v>
      </c>
      <c r="H112" s="125">
        <v>0</v>
      </c>
      <c r="I112" s="122" t="s">
        <v>164</v>
      </c>
    </row>
    <row r="113" spans="1:9" ht="20.25" customHeight="1">
      <c r="A113" s="118" t="s">
        <v>87</v>
      </c>
      <c r="B113" s="118" t="s">
        <v>88</v>
      </c>
      <c r="C113" s="120">
        <v>0</v>
      </c>
      <c r="D113" s="106">
        <f t="shared" si="4"/>
        <v>0</v>
      </c>
      <c r="E113" s="120">
        <v>266</v>
      </c>
      <c r="F113" s="120">
        <v>266</v>
      </c>
      <c r="G113" s="120">
        <v>205</v>
      </c>
      <c r="H113" s="125">
        <v>0</v>
      </c>
      <c r="I113" s="122" t="s">
        <v>165</v>
      </c>
    </row>
    <row r="114" spans="1:9" ht="20.25" customHeight="1">
      <c r="A114" s="118" t="s">
        <v>89</v>
      </c>
      <c r="B114" s="118" t="s">
        <v>90</v>
      </c>
      <c r="C114" s="120">
        <v>0</v>
      </c>
      <c r="D114" s="106">
        <f t="shared" si="4"/>
        <v>0</v>
      </c>
      <c r="E114" s="120">
        <v>2256</v>
      </c>
      <c r="F114" s="120">
        <v>2001</v>
      </c>
      <c r="G114" s="120">
        <v>1036.24</v>
      </c>
      <c r="H114" s="125">
        <v>0</v>
      </c>
      <c r="I114" s="122" t="s">
        <v>166</v>
      </c>
    </row>
    <row r="115" spans="1:9" ht="20.25" customHeight="1">
      <c r="A115" s="118" t="s">
        <v>91</v>
      </c>
      <c r="B115" s="118" t="s">
        <v>92</v>
      </c>
      <c r="C115" s="120">
        <v>0</v>
      </c>
      <c r="D115" s="106">
        <f t="shared" si="4"/>
        <v>0</v>
      </c>
      <c r="E115" s="120">
        <v>4511</v>
      </c>
      <c r="F115" s="120">
        <v>4716</v>
      </c>
      <c r="G115" s="120">
        <v>2666.89</v>
      </c>
      <c r="H115" s="125">
        <v>0</v>
      </c>
      <c r="I115" s="122" t="s">
        <v>167</v>
      </c>
    </row>
    <row r="116" spans="1:9" ht="20.25" customHeight="1">
      <c r="A116" s="118" t="s">
        <v>93</v>
      </c>
      <c r="B116" s="118" t="s">
        <v>94</v>
      </c>
      <c r="C116" s="120">
        <v>0</v>
      </c>
      <c r="D116" s="106">
        <f t="shared" si="4"/>
        <v>0</v>
      </c>
      <c r="E116" s="120">
        <v>40149</v>
      </c>
      <c r="F116" s="120">
        <v>40149</v>
      </c>
      <c r="G116" s="120">
        <v>10349.25</v>
      </c>
      <c r="H116" s="125">
        <v>0</v>
      </c>
      <c r="I116" s="122" t="s">
        <v>168</v>
      </c>
    </row>
    <row r="117" spans="1:9" ht="20.25" customHeight="1">
      <c r="A117" s="118" t="s">
        <v>95</v>
      </c>
      <c r="B117" s="118" t="s">
        <v>96</v>
      </c>
      <c r="C117" s="120">
        <v>0</v>
      </c>
      <c r="D117" s="106">
        <f t="shared" si="4"/>
        <v>0</v>
      </c>
      <c r="E117" s="120">
        <v>929</v>
      </c>
      <c r="F117" s="120">
        <v>850</v>
      </c>
      <c r="G117" s="120">
        <v>230.25</v>
      </c>
      <c r="H117" s="125">
        <v>0</v>
      </c>
      <c r="I117" s="122" t="s">
        <v>169</v>
      </c>
    </row>
    <row r="118" spans="1:9" ht="20.25" customHeight="1">
      <c r="A118" s="118" t="s">
        <v>97</v>
      </c>
      <c r="B118" s="118" t="s">
        <v>98</v>
      </c>
      <c r="C118" s="120">
        <v>0</v>
      </c>
      <c r="D118" s="106">
        <f t="shared" si="4"/>
        <v>0</v>
      </c>
      <c r="E118" s="120">
        <v>465</v>
      </c>
      <c r="F118" s="120">
        <v>400</v>
      </c>
      <c r="G118" s="120">
        <v>344.34000000000003</v>
      </c>
      <c r="H118" s="125">
        <v>0</v>
      </c>
      <c r="I118" s="122" t="s">
        <v>170</v>
      </c>
    </row>
    <row r="119" spans="1:9" ht="20.25" customHeight="1">
      <c r="A119" s="118" t="s">
        <v>128</v>
      </c>
      <c r="B119" s="118" t="s">
        <v>129</v>
      </c>
      <c r="C119" s="120">
        <v>0</v>
      </c>
      <c r="D119" s="106">
        <f t="shared" si="4"/>
        <v>0</v>
      </c>
      <c r="E119" s="120">
        <v>199</v>
      </c>
      <c r="F119" s="120">
        <v>150</v>
      </c>
      <c r="G119" s="120">
        <v>50</v>
      </c>
      <c r="H119" s="125">
        <v>0</v>
      </c>
      <c r="I119" s="122" t="s">
        <v>171</v>
      </c>
    </row>
    <row r="120" spans="1:9" s="81" customFormat="1" ht="20.25" customHeight="1">
      <c r="A120" s="118" t="s">
        <v>99</v>
      </c>
      <c r="B120" s="118" t="s">
        <v>100</v>
      </c>
      <c r="C120" s="120">
        <v>0</v>
      </c>
      <c r="D120" s="106">
        <f t="shared" si="4"/>
        <v>0</v>
      </c>
      <c r="E120" s="120">
        <v>3052</v>
      </c>
      <c r="F120" s="120">
        <v>3003</v>
      </c>
      <c r="G120" s="120">
        <v>1709.75</v>
      </c>
      <c r="H120" s="125">
        <v>0</v>
      </c>
      <c r="I120" s="122" t="s">
        <v>172</v>
      </c>
    </row>
    <row r="121" spans="1:9" s="81" customFormat="1" ht="20.25" customHeight="1">
      <c r="A121" s="118" t="s">
        <v>101</v>
      </c>
      <c r="B121" s="118" t="s">
        <v>102</v>
      </c>
      <c r="C121" s="120">
        <v>0</v>
      </c>
      <c r="D121" s="106">
        <f t="shared" si="4"/>
        <v>0</v>
      </c>
      <c r="E121" s="120">
        <v>8626</v>
      </c>
      <c r="F121" s="120">
        <v>11850</v>
      </c>
      <c r="G121" s="120">
        <v>987.77</v>
      </c>
      <c r="H121" s="125">
        <v>0</v>
      </c>
      <c r="I121" s="122" t="s">
        <v>173</v>
      </c>
    </row>
    <row r="122" spans="1:9" s="81" customFormat="1" ht="20.25" customHeight="1">
      <c r="A122" s="118" t="s">
        <v>103</v>
      </c>
      <c r="B122" s="118" t="s">
        <v>104</v>
      </c>
      <c r="C122" s="120">
        <v>0</v>
      </c>
      <c r="D122" s="106">
        <f t="shared" si="4"/>
        <v>0</v>
      </c>
      <c r="E122" s="120">
        <v>4859</v>
      </c>
      <c r="F122" s="120">
        <v>5084</v>
      </c>
      <c r="G122" s="120">
        <v>2570.7400000000002</v>
      </c>
      <c r="H122" s="125">
        <v>0</v>
      </c>
      <c r="I122" s="122" t="s">
        <v>174</v>
      </c>
    </row>
    <row r="123" spans="1:9" s="81" customFormat="1" ht="20.25" customHeight="1">
      <c r="A123" s="118" t="s">
        <v>105</v>
      </c>
      <c r="B123" s="118" t="s">
        <v>106</v>
      </c>
      <c r="C123" s="120">
        <v>0</v>
      </c>
      <c r="D123" s="106">
        <f t="shared" si="4"/>
        <v>0</v>
      </c>
      <c r="E123" s="120">
        <v>3690</v>
      </c>
      <c r="F123" s="120">
        <v>4026</v>
      </c>
      <c r="G123" s="120">
        <v>597.08</v>
      </c>
      <c r="H123" s="125">
        <v>0</v>
      </c>
      <c r="I123" s="122" t="s">
        <v>175</v>
      </c>
    </row>
    <row r="124" spans="1:9" s="81" customFormat="1" ht="20.25" customHeight="1">
      <c r="A124" s="118" t="s">
        <v>107</v>
      </c>
      <c r="B124" s="118" t="s">
        <v>108</v>
      </c>
      <c r="C124" s="120">
        <v>0</v>
      </c>
      <c r="D124" s="106">
        <f t="shared" si="4"/>
        <v>0</v>
      </c>
      <c r="E124" s="120">
        <v>1</v>
      </c>
      <c r="F124" s="120">
        <v>1</v>
      </c>
      <c r="G124" s="120">
        <v>0</v>
      </c>
      <c r="H124" s="125">
        <v>0</v>
      </c>
      <c r="I124" s="122" t="s">
        <v>12</v>
      </c>
    </row>
    <row r="125" spans="1:9" s="81" customFormat="1" ht="20.25" customHeight="1">
      <c r="A125" s="118" t="s">
        <v>109</v>
      </c>
      <c r="B125" s="118" t="s">
        <v>110</v>
      </c>
      <c r="C125" s="120">
        <v>0</v>
      </c>
      <c r="D125" s="106">
        <f t="shared" si="4"/>
        <v>0</v>
      </c>
      <c r="E125" s="120">
        <v>717</v>
      </c>
      <c r="F125" s="120">
        <v>96</v>
      </c>
      <c r="G125" s="120">
        <v>95.56</v>
      </c>
      <c r="H125" s="125">
        <v>0</v>
      </c>
      <c r="I125" s="122" t="s">
        <v>176</v>
      </c>
    </row>
    <row r="126" spans="1:9" s="81" customFormat="1" ht="20.25" customHeight="1">
      <c r="A126" s="118" t="s">
        <v>111</v>
      </c>
      <c r="B126" s="118" t="s">
        <v>112</v>
      </c>
      <c r="C126" s="120">
        <v>0</v>
      </c>
      <c r="D126" s="106">
        <f t="shared" si="4"/>
        <v>0</v>
      </c>
      <c r="E126" s="120">
        <v>1</v>
      </c>
      <c r="F126" s="120">
        <v>600</v>
      </c>
      <c r="G126" s="120">
        <v>562.26</v>
      </c>
      <c r="H126" s="125">
        <v>0</v>
      </c>
      <c r="I126" s="122" t="s">
        <v>177</v>
      </c>
    </row>
    <row r="127" spans="1:9" s="81" customFormat="1" ht="20.25" customHeight="1">
      <c r="A127" s="118" t="s">
        <v>135</v>
      </c>
      <c r="B127" s="118" t="s">
        <v>136</v>
      </c>
      <c r="C127" s="120">
        <v>0</v>
      </c>
      <c r="D127" s="106">
        <f t="shared" si="4"/>
        <v>0</v>
      </c>
      <c r="E127" s="120">
        <v>1</v>
      </c>
      <c r="F127" s="120">
        <v>0</v>
      </c>
      <c r="G127" s="120">
        <v>0</v>
      </c>
      <c r="H127" s="125">
        <v>0</v>
      </c>
      <c r="I127" s="122" t="s">
        <v>12</v>
      </c>
    </row>
    <row r="128" spans="1:9" s="81" customFormat="1" ht="20.25" customHeight="1">
      <c r="A128" s="118" t="s">
        <v>137</v>
      </c>
      <c r="B128" s="118" t="s">
        <v>138</v>
      </c>
      <c r="C128" s="120">
        <v>0</v>
      </c>
      <c r="D128" s="106">
        <f t="shared" si="4"/>
        <v>0</v>
      </c>
      <c r="E128" s="120">
        <v>0</v>
      </c>
      <c r="F128" s="120">
        <v>180</v>
      </c>
      <c r="G128" s="120">
        <v>179.18</v>
      </c>
      <c r="H128" s="125">
        <v>0</v>
      </c>
      <c r="I128" s="122" t="s">
        <v>176</v>
      </c>
    </row>
    <row r="129" spans="1:9" s="81" customFormat="1" ht="20.25" customHeight="1">
      <c r="A129" s="118" t="s">
        <v>113</v>
      </c>
      <c r="B129" s="118" t="s">
        <v>114</v>
      </c>
      <c r="C129" s="120">
        <v>0</v>
      </c>
      <c r="D129" s="106">
        <f t="shared" si="4"/>
        <v>0</v>
      </c>
      <c r="E129" s="120">
        <v>265</v>
      </c>
      <c r="F129" s="120">
        <v>265</v>
      </c>
      <c r="G129" s="120">
        <v>0</v>
      </c>
      <c r="H129" s="125">
        <v>0</v>
      </c>
      <c r="I129" s="122" t="s">
        <v>12</v>
      </c>
    </row>
    <row r="130" spans="1:9" s="81" customFormat="1" ht="20.25" customHeight="1">
      <c r="A130" s="118" t="s">
        <v>115</v>
      </c>
      <c r="B130" s="118" t="s">
        <v>116</v>
      </c>
      <c r="C130" s="120">
        <v>0</v>
      </c>
      <c r="D130" s="106">
        <f t="shared" si="4"/>
        <v>0</v>
      </c>
      <c r="E130" s="120">
        <v>133</v>
      </c>
      <c r="F130" s="120">
        <v>107</v>
      </c>
      <c r="G130" s="120">
        <v>55</v>
      </c>
      <c r="H130" s="125">
        <v>0</v>
      </c>
      <c r="I130" s="122" t="s">
        <v>178</v>
      </c>
    </row>
    <row r="131" spans="1:9" s="81" customFormat="1" ht="20.25" customHeight="1">
      <c r="A131" s="118" t="s">
        <v>139</v>
      </c>
      <c r="B131" s="118" t="s">
        <v>140</v>
      </c>
      <c r="C131" s="120">
        <v>0</v>
      </c>
      <c r="D131" s="106">
        <f t="shared" si="4"/>
        <v>0</v>
      </c>
      <c r="E131" s="120">
        <v>1</v>
      </c>
      <c r="F131" s="120">
        <v>95</v>
      </c>
      <c r="G131" s="120">
        <v>94.22</v>
      </c>
      <c r="H131" s="125">
        <v>0</v>
      </c>
      <c r="I131" s="122" t="s">
        <v>179</v>
      </c>
    </row>
    <row r="132" spans="1:9" s="81" customFormat="1" ht="20.25" customHeight="1">
      <c r="A132" s="118" t="s">
        <v>117</v>
      </c>
      <c r="B132" s="118" t="s">
        <v>118</v>
      </c>
      <c r="C132" s="120">
        <v>0</v>
      </c>
      <c r="D132" s="106">
        <f t="shared" si="4"/>
        <v>0</v>
      </c>
      <c r="E132" s="120">
        <v>1329</v>
      </c>
      <c r="F132" s="120">
        <v>1200</v>
      </c>
      <c r="G132" s="120">
        <v>306.22</v>
      </c>
      <c r="H132" s="125">
        <v>0</v>
      </c>
      <c r="I132" s="122" t="s">
        <v>180</v>
      </c>
    </row>
    <row r="133" spans="1:9" s="81" customFormat="1" ht="20.25" customHeight="1">
      <c r="A133" s="112" t="s">
        <v>141</v>
      </c>
      <c r="B133" s="112" t="s">
        <v>142</v>
      </c>
      <c r="C133" s="114">
        <v>0</v>
      </c>
      <c r="D133" s="115">
        <f t="shared" si="4"/>
        <v>0</v>
      </c>
      <c r="E133" s="114">
        <v>3</v>
      </c>
      <c r="F133" s="114">
        <v>1</v>
      </c>
      <c r="G133" s="114">
        <v>0</v>
      </c>
      <c r="H133" s="116">
        <v>0</v>
      </c>
      <c r="I133" s="117" t="s">
        <v>12</v>
      </c>
    </row>
    <row r="134" spans="1:9" s="81" customFormat="1" ht="20.25" customHeight="1">
      <c r="A134" s="118" t="s">
        <v>143</v>
      </c>
      <c r="B134" s="118" t="s">
        <v>144</v>
      </c>
      <c r="C134" s="120">
        <v>0</v>
      </c>
      <c r="D134" s="106">
        <f t="shared" si="4"/>
        <v>0</v>
      </c>
      <c r="E134" s="120">
        <v>1</v>
      </c>
      <c r="F134" s="120">
        <v>0</v>
      </c>
      <c r="G134" s="120">
        <v>0</v>
      </c>
      <c r="H134" s="125">
        <v>0</v>
      </c>
      <c r="I134" s="122" t="s">
        <v>12</v>
      </c>
    </row>
    <row r="135" spans="1:9" s="81" customFormat="1" ht="20.25" customHeight="1">
      <c r="A135" s="118" t="s">
        <v>145</v>
      </c>
      <c r="B135" s="118" t="s">
        <v>146</v>
      </c>
      <c r="C135" s="120">
        <v>0</v>
      </c>
      <c r="D135" s="106">
        <f t="shared" si="4"/>
        <v>0</v>
      </c>
      <c r="E135" s="120">
        <v>1</v>
      </c>
      <c r="F135" s="120">
        <v>0</v>
      </c>
      <c r="G135" s="120">
        <v>0</v>
      </c>
      <c r="H135" s="125">
        <v>0</v>
      </c>
      <c r="I135" s="122" t="s">
        <v>12</v>
      </c>
    </row>
    <row r="136" spans="1:9" s="81" customFormat="1" ht="20.25" customHeight="1">
      <c r="A136" s="118" t="s">
        <v>147</v>
      </c>
      <c r="B136" s="118" t="s">
        <v>148</v>
      </c>
      <c r="C136" s="120">
        <v>0</v>
      </c>
      <c r="D136" s="106">
        <f t="shared" si="4"/>
        <v>0</v>
      </c>
      <c r="E136" s="120">
        <v>1</v>
      </c>
      <c r="F136" s="120">
        <v>1</v>
      </c>
      <c r="G136" s="120">
        <v>0</v>
      </c>
      <c r="H136" s="125">
        <v>0</v>
      </c>
      <c r="I136" s="122" t="s">
        <v>12</v>
      </c>
    </row>
    <row r="137" spans="1:9" s="81" customFormat="1" ht="20.25" customHeight="1">
      <c r="A137" s="112" t="s">
        <v>149</v>
      </c>
      <c r="B137" s="112" t="s">
        <v>150</v>
      </c>
      <c r="C137" s="114">
        <v>0</v>
      </c>
      <c r="D137" s="115">
        <f t="shared" si="4"/>
        <v>0</v>
      </c>
      <c r="E137" s="114">
        <v>1</v>
      </c>
      <c r="F137" s="114">
        <v>1</v>
      </c>
      <c r="G137" s="114">
        <v>0</v>
      </c>
      <c r="H137" s="116">
        <v>0</v>
      </c>
      <c r="I137" s="117" t="s">
        <v>12</v>
      </c>
    </row>
    <row r="138" spans="1:9" s="81" customFormat="1" ht="20.25" customHeight="1">
      <c r="A138" s="118" t="s">
        <v>151</v>
      </c>
      <c r="B138" s="118" t="s">
        <v>152</v>
      </c>
      <c r="C138" s="120">
        <v>0</v>
      </c>
      <c r="D138" s="106">
        <f t="shared" si="4"/>
        <v>0</v>
      </c>
      <c r="E138" s="120">
        <v>1</v>
      </c>
      <c r="F138" s="120">
        <v>1</v>
      </c>
      <c r="G138" s="120">
        <v>0</v>
      </c>
      <c r="H138" s="125">
        <v>0</v>
      </c>
      <c r="I138" s="122" t="s">
        <v>12</v>
      </c>
    </row>
    <row r="139" spans="1:9" s="81" customFormat="1" ht="20.25" customHeight="1">
      <c r="A139" s="112" t="s">
        <v>81</v>
      </c>
      <c r="B139" s="112" t="s">
        <v>82</v>
      </c>
      <c r="C139" s="114">
        <v>0</v>
      </c>
      <c r="D139" s="115">
        <f t="shared" si="4"/>
        <v>0</v>
      </c>
      <c r="E139" s="114">
        <v>1327</v>
      </c>
      <c r="F139" s="114">
        <v>1327</v>
      </c>
      <c r="G139" s="114">
        <v>0</v>
      </c>
      <c r="H139" s="116">
        <v>0</v>
      </c>
      <c r="I139" s="117" t="s">
        <v>12</v>
      </c>
    </row>
    <row r="140" spans="1:9" s="81" customFormat="1" ht="20.25" customHeight="1">
      <c r="A140" s="118" t="s">
        <v>153</v>
      </c>
      <c r="B140" s="118" t="s">
        <v>154</v>
      </c>
      <c r="C140" s="120">
        <v>0</v>
      </c>
      <c r="D140" s="106">
        <f t="shared" si="4"/>
        <v>0</v>
      </c>
      <c r="E140" s="120">
        <v>1327</v>
      </c>
      <c r="F140" s="120">
        <v>1324</v>
      </c>
      <c r="G140" s="120">
        <v>0</v>
      </c>
      <c r="H140" s="125">
        <v>0</v>
      </c>
      <c r="I140" s="122" t="s">
        <v>12</v>
      </c>
    </row>
    <row r="141" spans="1:9" s="81" customFormat="1" ht="20.25" customHeight="1">
      <c r="A141" s="118" t="s">
        <v>161</v>
      </c>
      <c r="B141" s="118" t="s">
        <v>162</v>
      </c>
      <c r="C141" s="120">
        <v>0</v>
      </c>
      <c r="D141" s="106">
        <f t="shared" si="4"/>
        <v>0</v>
      </c>
      <c r="E141" s="120">
        <v>0</v>
      </c>
      <c r="F141" s="120">
        <v>3</v>
      </c>
      <c r="G141" s="120">
        <v>0</v>
      </c>
      <c r="H141" s="125">
        <v>0</v>
      </c>
      <c r="I141" s="122" t="s">
        <v>12</v>
      </c>
    </row>
    <row r="142" spans="1:9" s="81" customFormat="1" ht="39.75" customHeight="1">
      <c r="A142" s="112" t="s">
        <v>2</v>
      </c>
      <c r="B142" s="112" t="s">
        <v>32</v>
      </c>
      <c r="C142" s="114">
        <v>5888.3</v>
      </c>
      <c r="D142" s="115">
        <f t="shared" si="4"/>
        <v>781.5117127878426</v>
      </c>
      <c r="E142" s="114">
        <v>1012</v>
      </c>
      <c r="F142" s="114">
        <v>1114</v>
      </c>
      <c r="G142" s="114">
        <v>727.61</v>
      </c>
      <c r="H142" s="116">
        <f aca="true" t="shared" si="5" ref="H142:H149">G142/D142</f>
        <v>0.9310289124195439</v>
      </c>
      <c r="I142" s="117" t="s">
        <v>181</v>
      </c>
    </row>
    <row r="143" spans="1:9" s="81" customFormat="1" ht="20.25" customHeight="1">
      <c r="A143" s="112" t="s">
        <v>74</v>
      </c>
      <c r="B143" s="112" t="s">
        <v>75</v>
      </c>
      <c r="C143" s="114">
        <v>5888.3</v>
      </c>
      <c r="D143" s="115">
        <f t="shared" si="4"/>
        <v>781.5117127878426</v>
      </c>
      <c r="E143" s="114">
        <v>1012</v>
      </c>
      <c r="F143" s="114">
        <v>1114</v>
      </c>
      <c r="G143" s="114">
        <v>727.61</v>
      </c>
      <c r="H143" s="116">
        <f t="shared" si="5"/>
        <v>0.9310289124195439</v>
      </c>
      <c r="I143" s="117" t="s">
        <v>181</v>
      </c>
    </row>
    <row r="144" spans="1:9" s="81" customFormat="1" ht="20.25" customHeight="1">
      <c r="A144" s="118" t="s">
        <v>79</v>
      </c>
      <c r="B144" s="118" t="s">
        <v>80</v>
      </c>
      <c r="C144" s="120">
        <v>5888.3</v>
      </c>
      <c r="D144" s="106">
        <f t="shared" si="4"/>
        <v>781.5117127878426</v>
      </c>
      <c r="E144" s="120">
        <v>1012</v>
      </c>
      <c r="F144" s="120">
        <v>1114</v>
      </c>
      <c r="G144" s="120">
        <v>727.61</v>
      </c>
      <c r="H144" s="125">
        <f t="shared" si="5"/>
        <v>0.9310289124195439</v>
      </c>
      <c r="I144" s="122" t="s">
        <v>181</v>
      </c>
    </row>
    <row r="145" spans="1:9" s="81" customFormat="1" ht="39.75" customHeight="1">
      <c r="A145" s="112" t="s">
        <v>2</v>
      </c>
      <c r="B145" s="112" t="s">
        <v>34</v>
      </c>
      <c r="C145" s="114">
        <v>22513.7</v>
      </c>
      <c r="D145" s="115">
        <f t="shared" si="4"/>
        <v>2988.0814918043666</v>
      </c>
      <c r="E145" s="114">
        <v>4460</v>
      </c>
      <c r="F145" s="114">
        <v>6036</v>
      </c>
      <c r="G145" s="114">
        <v>3299.92</v>
      </c>
      <c r="H145" s="116">
        <f t="shared" si="5"/>
        <v>1.104360777659825</v>
      </c>
      <c r="I145" s="117" t="s">
        <v>182</v>
      </c>
    </row>
    <row r="146" spans="1:9" s="81" customFormat="1" ht="20.25" customHeight="1">
      <c r="A146" s="112" t="s">
        <v>70</v>
      </c>
      <c r="B146" s="112" t="s">
        <v>71</v>
      </c>
      <c r="C146" s="114">
        <v>22513.7</v>
      </c>
      <c r="D146" s="115">
        <f t="shared" si="4"/>
        <v>2988.0814918043666</v>
      </c>
      <c r="E146" s="114">
        <v>4353</v>
      </c>
      <c r="F146" s="114">
        <v>5860</v>
      </c>
      <c r="G146" s="114">
        <v>3260.7000000000003</v>
      </c>
      <c r="H146" s="116">
        <f t="shared" si="5"/>
        <v>1.0912352989513052</v>
      </c>
      <c r="I146" s="117" t="s">
        <v>183</v>
      </c>
    </row>
    <row r="147" spans="1:9" s="81" customFormat="1" ht="20.25" customHeight="1">
      <c r="A147" s="118" t="s">
        <v>72</v>
      </c>
      <c r="B147" s="118" t="s">
        <v>73</v>
      </c>
      <c r="C147" s="120">
        <v>18037.5</v>
      </c>
      <c r="D147" s="106">
        <f t="shared" si="4"/>
        <v>2393.9876567788174</v>
      </c>
      <c r="E147" s="120">
        <v>3318</v>
      </c>
      <c r="F147" s="120">
        <v>4500</v>
      </c>
      <c r="G147" s="120">
        <v>2370.48</v>
      </c>
      <c r="H147" s="125">
        <f t="shared" si="5"/>
        <v>0.9901805438669439</v>
      </c>
      <c r="I147" s="122" t="s">
        <v>184</v>
      </c>
    </row>
    <row r="148" spans="1:9" s="81" customFormat="1" ht="20.25" customHeight="1">
      <c r="A148" s="118" t="s">
        <v>122</v>
      </c>
      <c r="B148" s="118" t="s">
        <v>123</v>
      </c>
      <c r="C148" s="120">
        <v>1500</v>
      </c>
      <c r="D148" s="106">
        <f t="shared" si="4"/>
        <v>199.08421262193906</v>
      </c>
      <c r="E148" s="120">
        <v>478</v>
      </c>
      <c r="F148" s="120">
        <v>640</v>
      </c>
      <c r="G148" s="120">
        <v>499.08</v>
      </c>
      <c r="H148" s="125">
        <f t="shared" si="5"/>
        <v>2.50687884</v>
      </c>
      <c r="I148" s="122" t="s">
        <v>185</v>
      </c>
    </row>
    <row r="149" spans="1:9" s="81" customFormat="1" ht="20.25" customHeight="1">
      <c r="A149" s="118" t="s">
        <v>124</v>
      </c>
      <c r="B149" s="118" t="s">
        <v>125</v>
      </c>
      <c r="C149" s="120">
        <v>2976.2000000000003</v>
      </c>
      <c r="D149" s="106">
        <f t="shared" si="4"/>
        <v>395.0096224036101</v>
      </c>
      <c r="E149" s="120">
        <v>557</v>
      </c>
      <c r="F149" s="120">
        <v>720</v>
      </c>
      <c r="G149" s="120">
        <v>391.14</v>
      </c>
      <c r="H149" s="125">
        <f t="shared" si="5"/>
        <v>0.990203726228076</v>
      </c>
      <c r="I149" s="122" t="s">
        <v>186</v>
      </c>
    </row>
    <row r="150" spans="1:9" s="81" customFormat="1" ht="20.25" customHeight="1">
      <c r="A150" s="112" t="s">
        <v>74</v>
      </c>
      <c r="B150" s="112" t="s">
        <v>75</v>
      </c>
      <c r="C150" s="114">
        <v>0</v>
      </c>
      <c r="D150" s="115">
        <f t="shared" si="4"/>
        <v>0</v>
      </c>
      <c r="E150" s="114">
        <v>107</v>
      </c>
      <c r="F150" s="114">
        <v>176</v>
      </c>
      <c r="G150" s="114">
        <v>39.22</v>
      </c>
      <c r="H150" s="116">
        <v>0</v>
      </c>
      <c r="I150" s="117" t="s">
        <v>187</v>
      </c>
    </row>
    <row r="151" spans="1:9" s="81" customFormat="1" ht="20.25" customHeight="1">
      <c r="A151" s="118" t="s">
        <v>85</v>
      </c>
      <c r="B151" s="118" t="s">
        <v>86</v>
      </c>
      <c r="C151" s="120">
        <v>0</v>
      </c>
      <c r="D151" s="106">
        <f t="shared" si="4"/>
        <v>0</v>
      </c>
      <c r="E151" s="120">
        <v>27</v>
      </c>
      <c r="F151" s="120">
        <v>56</v>
      </c>
      <c r="G151" s="120">
        <v>0</v>
      </c>
      <c r="H151" s="125">
        <v>0</v>
      </c>
      <c r="I151" s="122" t="s">
        <v>12</v>
      </c>
    </row>
    <row r="152" spans="1:9" s="81" customFormat="1" ht="20.25" customHeight="1">
      <c r="A152" s="118" t="s">
        <v>107</v>
      </c>
      <c r="B152" s="118" t="s">
        <v>108</v>
      </c>
      <c r="C152" s="120">
        <v>0</v>
      </c>
      <c r="D152" s="106">
        <f t="shared" si="4"/>
        <v>0</v>
      </c>
      <c r="E152" s="120">
        <v>40</v>
      </c>
      <c r="F152" s="120">
        <v>80</v>
      </c>
      <c r="G152" s="120">
        <v>0</v>
      </c>
      <c r="H152" s="125">
        <v>0</v>
      </c>
      <c r="I152" s="122" t="s">
        <v>12</v>
      </c>
    </row>
    <row r="153" spans="1:9" s="81" customFormat="1" ht="20.25" customHeight="1">
      <c r="A153" s="118" t="s">
        <v>113</v>
      </c>
      <c r="B153" s="118" t="s">
        <v>114</v>
      </c>
      <c r="C153" s="120">
        <v>0</v>
      </c>
      <c r="D153" s="106">
        <f t="shared" si="4"/>
        <v>0</v>
      </c>
      <c r="E153" s="120">
        <v>40</v>
      </c>
      <c r="F153" s="120">
        <v>40</v>
      </c>
      <c r="G153" s="120">
        <v>39.22</v>
      </c>
      <c r="H153" s="125">
        <v>0</v>
      </c>
      <c r="I153" s="122" t="s">
        <v>188</v>
      </c>
    </row>
    <row r="154" spans="1:9" s="81" customFormat="1" ht="43.5" customHeight="1">
      <c r="A154" s="112" t="s">
        <v>2</v>
      </c>
      <c r="B154" s="112" t="s">
        <v>36</v>
      </c>
      <c r="C154" s="114">
        <v>18388.05</v>
      </c>
      <c r="D154" s="115">
        <f t="shared" si="4"/>
        <v>2440.5136372685643</v>
      </c>
      <c r="E154" s="114">
        <v>0</v>
      </c>
      <c r="F154" s="114">
        <v>0</v>
      </c>
      <c r="G154" s="114">
        <v>0</v>
      </c>
      <c r="H154" s="116">
        <f aca="true" t="shared" si="6" ref="H154:H163">G154/D154</f>
        <v>0</v>
      </c>
      <c r="I154" s="117" t="s">
        <v>12</v>
      </c>
    </row>
    <row r="155" spans="1:9" s="81" customFormat="1" ht="20.25" customHeight="1">
      <c r="A155" s="112" t="s">
        <v>74</v>
      </c>
      <c r="B155" s="112" t="s">
        <v>75</v>
      </c>
      <c r="C155" s="114">
        <v>18388.05</v>
      </c>
      <c r="D155" s="115">
        <f t="shared" si="4"/>
        <v>2440.5136372685643</v>
      </c>
      <c r="E155" s="114">
        <v>0</v>
      </c>
      <c r="F155" s="114">
        <v>0</v>
      </c>
      <c r="G155" s="114">
        <v>0</v>
      </c>
      <c r="H155" s="116">
        <f t="shared" si="6"/>
        <v>0</v>
      </c>
      <c r="I155" s="117" t="s">
        <v>12</v>
      </c>
    </row>
    <row r="156" spans="1:9" s="81" customFormat="1" ht="20.25" customHeight="1">
      <c r="A156" s="118" t="s">
        <v>79</v>
      </c>
      <c r="B156" s="118" t="s">
        <v>80</v>
      </c>
      <c r="C156" s="120">
        <v>18388.05</v>
      </c>
      <c r="D156" s="106">
        <f t="shared" si="4"/>
        <v>2440.5136372685643</v>
      </c>
      <c r="E156" s="120">
        <v>0</v>
      </c>
      <c r="F156" s="120">
        <v>0</v>
      </c>
      <c r="G156" s="120">
        <v>0</v>
      </c>
      <c r="H156" s="125">
        <f t="shared" si="6"/>
        <v>0</v>
      </c>
      <c r="I156" s="122" t="s">
        <v>12</v>
      </c>
    </row>
    <row r="157" spans="1:9" s="81" customFormat="1" ht="36" customHeight="1">
      <c r="A157" s="112" t="s">
        <v>2</v>
      </c>
      <c r="B157" s="112" t="s">
        <v>37</v>
      </c>
      <c r="C157" s="114">
        <v>3042290.6</v>
      </c>
      <c r="D157" s="115">
        <f t="shared" si="4"/>
        <v>403781.3524454177</v>
      </c>
      <c r="E157" s="114">
        <v>874363</v>
      </c>
      <c r="F157" s="114">
        <v>893513</v>
      </c>
      <c r="G157" s="114">
        <v>494181.89</v>
      </c>
      <c r="H157" s="116">
        <f t="shared" si="6"/>
        <v>1.223884874839044</v>
      </c>
      <c r="I157" s="117" t="s">
        <v>189</v>
      </c>
    </row>
    <row r="158" spans="1:9" s="81" customFormat="1" ht="20.25" customHeight="1">
      <c r="A158" s="112" t="s">
        <v>70</v>
      </c>
      <c r="B158" s="112" t="s">
        <v>71</v>
      </c>
      <c r="C158" s="114">
        <v>2834679.07</v>
      </c>
      <c r="D158" s="115">
        <f t="shared" si="4"/>
        <v>376226.5671245603</v>
      </c>
      <c r="E158" s="114">
        <v>814120</v>
      </c>
      <c r="F158" s="114">
        <v>814120</v>
      </c>
      <c r="G158" s="114">
        <v>450899.57</v>
      </c>
      <c r="H158" s="116">
        <f t="shared" si="6"/>
        <v>1.198478814099051</v>
      </c>
      <c r="I158" s="117" t="s">
        <v>190</v>
      </c>
    </row>
    <row r="159" spans="1:9" s="81" customFormat="1" ht="20.25" customHeight="1">
      <c r="A159" s="118" t="s">
        <v>72</v>
      </c>
      <c r="B159" s="118" t="s">
        <v>73</v>
      </c>
      <c r="C159" s="120">
        <v>2238062.23</v>
      </c>
      <c r="D159" s="106">
        <f t="shared" si="4"/>
        <v>297041.90457230073</v>
      </c>
      <c r="E159" s="120">
        <v>663614</v>
      </c>
      <c r="F159" s="120">
        <v>663614</v>
      </c>
      <c r="G159" s="120">
        <v>358760.53</v>
      </c>
      <c r="H159" s="125">
        <f t="shared" si="6"/>
        <v>1.2077775037046223</v>
      </c>
      <c r="I159" s="122" t="s">
        <v>191</v>
      </c>
    </row>
    <row r="160" spans="1:9" s="81" customFormat="1" ht="20.25" customHeight="1">
      <c r="A160" s="118" t="s">
        <v>120</v>
      </c>
      <c r="B160" s="118" t="s">
        <v>121</v>
      </c>
      <c r="C160" s="120">
        <v>55641.26</v>
      </c>
      <c r="D160" s="106">
        <f t="shared" si="4"/>
        <v>7384.864290928396</v>
      </c>
      <c r="E160" s="120">
        <v>10618</v>
      </c>
      <c r="F160" s="120">
        <v>10618</v>
      </c>
      <c r="G160" s="120">
        <v>6278.3</v>
      </c>
      <c r="H160" s="125">
        <f t="shared" si="6"/>
        <v>0.8501578028606829</v>
      </c>
      <c r="I160" s="122" t="s">
        <v>192</v>
      </c>
    </row>
    <row r="161" spans="1:9" s="81" customFormat="1" ht="20.25" customHeight="1">
      <c r="A161" s="118" t="s">
        <v>193</v>
      </c>
      <c r="B161" s="118" t="s">
        <v>194</v>
      </c>
      <c r="C161" s="120">
        <v>62329.700000000004</v>
      </c>
      <c r="D161" s="106">
        <f t="shared" si="4"/>
        <v>8272.572831641117</v>
      </c>
      <c r="E161" s="120">
        <v>13272</v>
      </c>
      <c r="F161" s="120">
        <v>13272</v>
      </c>
      <c r="G161" s="120">
        <v>6499.43</v>
      </c>
      <c r="H161" s="125">
        <f t="shared" si="6"/>
        <v>0.7856600518693336</v>
      </c>
      <c r="I161" s="122" t="s">
        <v>195</v>
      </c>
    </row>
    <row r="162" spans="1:9" s="81" customFormat="1" ht="20.25" customHeight="1">
      <c r="A162" s="118" t="s">
        <v>122</v>
      </c>
      <c r="B162" s="118" t="s">
        <v>123</v>
      </c>
      <c r="C162" s="120">
        <v>88668.48</v>
      </c>
      <c r="D162" s="106">
        <f t="shared" si="4"/>
        <v>11768.3296834561</v>
      </c>
      <c r="E162" s="120">
        <v>33445</v>
      </c>
      <c r="F162" s="120">
        <v>33445</v>
      </c>
      <c r="G162" s="120">
        <v>17953.94</v>
      </c>
      <c r="H162" s="125">
        <f t="shared" si="6"/>
        <v>1.5256149753553914</v>
      </c>
      <c r="I162" s="122" t="s">
        <v>196</v>
      </c>
    </row>
    <row r="163" spans="1:9" s="81" customFormat="1" ht="20.25" customHeight="1">
      <c r="A163" s="118" t="s">
        <v>124</v>
      </c>
      <c r="B163" s="118" t="s">
        <v>125</v>
      </c>
      <c r="C163" s="120">
        <v>389977.4</v>
      </c>
      <c r="D163" s="106">
        <f t="shared" si="4"/>
        <v>51758.89574623399</v>
      </c>
      <c r="E163" s="120">
        <v>92906</v>
      </c>
      <c r="F163" s="120">
        <v>92906</v>
      </c>
      <c r="G163" s="120">
        <v>61407.37</v>
      </c>
      <c r="H163" s="125">
        <f t="shared" si="6"/>
        <v>1.186411903010277</v>
      </c>
      <c r="I163" s="122" t="s">
        <v>197</v>
      </c>
    </row>
    <row r="164" spans="1:9" s="81" customFormat="1" ht="20.25" customHeight="1">
      <c r="A164" s="118" t="s">
        <v>198</v>
      </c>
      <c r="B164" s="118" t="s">
        <v>199</v>
      </c>
      <c r="C164" s="120">
        <v>0</v>
      </c>
      <c r="D164" s="106">
        <f t="shared" si="4"/>
        <v>0</v>
      </c>
      <c r="E164" s="120">
        <v>265</v>
      </c>
      <c r="F164" s="120">
        <v>265</v>
      </c>
      <c r="G164" s="120">
        <v>0</v>
      </c>
      <c r="H164" s="125">
        <v>0</v>
      </c>
      <c r="I164" s="122" t="s">
        <v>12</v>
      </c>
    </row>
    <row r="165" spans="1:9" s="81" customFormat="1" ht="20.25" customHeight="1">
      <c r="A165" s="112" t="s">
        <v>74</v>
      </c>
      <c r="B165" s="112" t="s">
        <v>75</v>
      </c>
      <c r="C165" s="114">
        <v>206320.9</v>
      </c>
      <c r="D165" s="115">
        <f t="shared" si="4"/>
        <v>27383.489282633218</v>
      </c>
      <c r="E165" s="114">
        <v>54917</v>
      </c>
      <c r="F165" s="114">
        <v>74067</v>
      </c>
      <c r="G165" s="114">
        <v>42788.75</v>
      </c>
      <c r="H165" s="116">
        <f>G165/D165</f>
        <v>1.562574789442078</v>
      </c>
      <c r="I165" s="117" t="s">
        <v>200</v>
      </c>
    </row>
    <row r="166" spans="1:9" s="81" customFormat="1" ht="20.25" customHeight="1">
      <c r="A166" s="118" t="s">
        <v>85</v>
      </c>
      <c r="B166" s="118" t="s">
        <v>86</v>
      </c>
      <c r="C166" s="120">
        <v>0</v>
      </c>
      <c r="D166" s="106">
        <f t="shared" si="4"/>
        <v>0</v>
      </c>
      <c r="E166" s="120">
        <v>133</v>
      </c>
      <c r="F166" s="120">
        <v>133</v>
      </c>
      <c r="G166" s="120">
        <v>0</v>
      </c>
      <c r="H166" s="125">
        <v>0</v>
      </c>
      <c r="I166" s="122" t="s">
        <v>12</v>
      </c>
    </row>
    <row r="167" spans="1:9" s="81" customFormat="1" ht="20.25" customHeight="1">
      <c r="A167" s="118" t="s">
        <v>77</v>
      </c>
      <c r="B167" s="118" t="s">
        <v>78</v>
      </c>
      <c r="C167" s="120">
        <v>187946.86000000002</v>
      </c>
      <c r="D167" s="106">
        <f t="shared" si="4"/>
        <v>24944.835091910547</v>
      </c>
      <c r="E167" s="120">
        <v>46453</v>
      </c>
      <c r="F167" s="120">
        <v>46453</v>
      </c>
      <c r="G167" s="120">
        <v>32910.88</v>
      </c>
      <c r="H167" s="125">
        <f>G167/D167</f>
        <v>1.3193464650593256</v>
      </c>
      <c r="I167" s="122" t="s">
        <v>201</v>
      </c>
    </row>
    <row r="168" spans="1:9" s="81" customFormat="1" ht="20.25" customHeight="1">
      <c r="A168" s="118" t="s">
        <v>89</v>
      </c>
      <c r="B168" s="118" t="s">
        <v>90</v>
      </c>
      <c r="C168" s="120">
        <v>0</v>
      </c>
      <c r="D168" s="106">
        <f aca="true" t="shared" si="7" ref="D168:D190">C168/7.5345</f>
        <v>0</v>
      </c>
      <c r="E168" s="120">
        <v>1</v>
      </c>
      <c r="F168" s="120">
        <v>1</v>
      </c>
      <c r="G168" s="120">
        <v>0</v>
      </c>
      <c r="H168" s="125">
        <v>0</v>
      </c>
      <c r="I168" s="122" t="s">
        <v>12</v>
      </c>
    </row>
    <row r="169" spans="1:9" s="81" customFormat="1" ht="20.25" customHeight="1">
      <c r="A169" s="118" t="s">
        <v>91</v>
      </c>
      <c r="B169" s="118" t="s">
        <v>92</v>
      </c>
      <c r="C169" s="120">
        <v>0</v>
      </c>
      <c r="D169" s="106">
        <f t="shared" si="7"/>
        <v>0</v>
      </c>
      <c r="E169" s="120">
        <v>664</v>
      </c>
      <c r="F169" s="120">
        <v>664</v>
      </c>
      <c r="G169" s="120">
        <v>0</v>
      </c>
      <c r="H169" s="125">
        <v>0</v>
      </c>
      <c r="I169" s="122" t="s">
        <v>12</v>
      </c>
    </row>
    <row r="170" spans="1:9" s="81" customFormat="1" ht="20.25" customHeight="1">
      <c r="A170" s="118" t="s">
        <v>79</v>
      </c>
      <c r="B170" s="118" t="s">
        <v>80</v>
      </c>
      <c r="C170" s="120">
        <v>7575.81</v>
      </c>
      <c r="D170" s="106">
        <f t="shared" si="7"/>
        <v>1005.4827792156082</v>
      </c>
      <c r="E170" s="120">
        <v>1725</v>
      </c>
      <c r="F170" s="120">
        <v>20875</v>
      </c>
      <c r="G170" s="120">
        <v>9877.87</v>
      </c>
      <c r="H170" s="125">
        <f>G170/D170</f>
        <v>9.824007137850607</v>
      </c>
      <c r="I170" s="122" t="s">
        <v>202</v>
      </c>
    </row>
    <row r="171" spans="1:9" s="81" customFormat="1" ht="20.25" customHeight="1">
      <c r="A171" s="118" t="s">
        <v>97</v>
      </c>
      <c r="B171" s="118" t="s">
        <v>98</v>
      </c>
      <c r="C171" s="120">
        <v>0</v>
      </c>
      <c r="D171" s="106">
        <f t="shared" si="7"/>
        <v>0</v>
      </c>
      <c r="E171" s="120">
        <v>664</v>
      </c>
      <c r="F171" s="120">
        <v>664</v>
      </c>
      <c r="G171" s="120">
        <v>0</v>
      </c>
      <c r="H171" s="125">
        <v>0</v>
      </c>
      <c r="I171" s="122" t="s">
        <v>12</v>
      </c>
    </row>
    <row r="172" spans="1:9" s="81" customFormat="1" ht="20.25" customHeight="1">
      <c r="A172" s="118" t="s">
        <v>101</v>
      </c>
      <c r="B172" s="118" t="s">
        <v>102</v>
      </c>
      <c r="C172" s="120">
        <v>0</v>
      </c>
      <c r="D172" s="106">
        <f t="shared" si="7"/>
        <v>0</v>
      </c>
      <c r="E172" s="120">
        <v>1328</v>
      </c>
      <c r="F172" s="120">
        <v>1328</v>
      </c>
      <c r="G172" s="120">
        <v>0</v>
      </c>
      <c r="H172" s="125">
        <v>0</v>
      </c>
      <c r="I172" s="122" t="s">
        <v>12</v>
      </c>
    </row>
    <row r="173" spans="1:9" s="81" customFormat="1" ht="20.25" customHeight="1">
      <c r="A173" s="118" t="s">
        <v>105</v>
      </c>
      <c r="B173" s="118" t="s">
        <v>106</v>
      </c>
      <c r="C173" s="120">
        <v>2750</v>
      </c>
      <c r="D173" s="106">
        <f t="shared" si="7"/>
        <v>364.98772314022165</v>
      </c>
      <c r="E173" s="120">
        <v>265</v>
      </c>
      <c r="F173" s="120">
        <v>265</v>
      </c>
      <c r="G173" s="120">
        <v>0</v>
      </c>
      <c r="H173" s="125">
        <f>G173/D173</f>
        <v>0</v>
      </c>
      <c r="I173" s="122" t="s">
        <v>12</v>
      </c>
    </row>
    <row r="174" spans="1:9" s="81" customFormat="1" ht="20.25" customHeight="1">
      <c r="A174" s="118" t="s">
        <v>113</v>
      </c>
      <c r="B174" s="118" t="s">
        <v>114</v>
      </c>
      <c r="C174" s="120">
        <v>0</v>
      </c>
      <c r="D174" s="106">
        <f t="shared" si="7"/>
        <v>0</v>
      </c>
      <c r="E174" s="120">
        <v>531</v>
      </c>
      <c r="F174" s="120">
        <v>531</v>
      </c>
      <c r="G174" s="120">
        <v>0</v>
      </c>
      <c r="H174" s="125">
        <v>0</v>
      </c>
      <c r="I174" s="122" t="s">
        <v>12</v>
      </c>
    </row>
    <row r="175" spans="1:9" s="81" customFormat="1" ht="20.25" customHeight="1">
      <c r="A175" s="118" t="s">
        <v>139</v>
      </c>
      <c r="B175" s="118" t="s">
        <v>140</v>
      </c>
      <c r="C175" s="120">
        <v>8048.2300000000005</v>
      </c>
      <c r="D175" s="106">
        <f t="shared" si="7"/>
        <v>1068.183688366846</v>
      </c>
      <c r="E175" s="120">
        <v>1427</v>
      </c>
      <c r="F175" s="120">
        <v>1427</v>
      </c>
      <c r="G175" s="120">
        <v>0</v>
      </c>
      <c r="H175" s="125">
        <f>G175/D175</f>
        <v>0</v>
      </c>
      <c r="I175" s="122" t="s">
        <v>12</v>
      </c>
    </row>
    <row r="176" spans="1:9" s="81" customFormat="1" ht="20.25" customHeight="1">
      <c r="A176" s="118" t="s">
        <v>203</v>
      </c>
      <c r="B176" s="118" t="s">
        <v>204</v>
      </c>
      <c r="C176" s="120">
        <v>0</v>
      </c>
      <c r="D176" s="106">
        <f t="shared" si="7"/>
        <v>0</v>
      </c>
      <c r="E176" s="120">
        <v>1062</v>
      </c>
      <c r="F176" s="120">
        <v>1062</v>
      </c>
      <c r="G176" s="120">
        <v>0</v>
      </c>
      <c r="H176" s="125">
        <v>0</v>
      </c>
      <c r="I176" s="122" t="s">
        <v>12</v>
      </c>
    </row>
    <row r="177" spans="1:9" s="81" customFormat="1" ht="20.25" customHeight="1">
      <c r="A177" s="118" t="s">
        <v>117</v>
      </c>
      <c r="B177" s="118" t="s">
        <v>118</v>
      </c>
      <c r="C177" s="120">
        <v>0</v>
      </c>
      <c r="D177" s="106">
        <f t="shared" si="7"/>
        <v>0</v>
      </c>
      <c r="E177" s="120">
        <v>664</v>
      </c>
      <c r="F177" s="120">
        <v>664</v>
      </c>
      <c r="G177" s="120">
        <v>0</v>
      </c>
      <c r="H177" s="125">
        <v>0</v>
      </c>
      <c r="I177" s="122" t="s">
        <v>12</v>
      </c>
    </row>
    <row r="178" spans="1:9" s="81" customFormat="1" ht="20.25" customHeight="1">
      <c r="A178" s="112" t="s">
        <v>141</v>
      </c>
      <c r="B178" s="112" t="s">
        <v>142</v>
      </c>
      <c r="C178" s="114">
        <v>0</v>
      </c>
      <c r="D178" s="115">
        <f t="shared" si="7"/>
        <v>0</v>
      </c>
      <c r="E178" s="114">
        <v>14</v>
      </c>
      <c r="F178" s="114">
        <v>14</v>
      </c>
      <c r="G178" s="114">
        <v>0</v>
      </c>
      <c r="H178" s="116">
        <v>0</v>
      </c>
      <c r="I178" s="117" t="s">
        <v>12</v>
      </c>
    </row>
    <row r="179" spans="1:9" s="81" customFormat="1" ht="20.25" customHeight="1">
      <c r="A179" s="118" t="s">
        <v>147</v>
      </c>
      <c r="B179" s="118" t="s">
        <v>148</v>
      </c>
      <c r="C179" s="120">
        <v>0</v>
      </c>
      <c r="D179" s="106">
        <f t="shared" si="7"/>
        <v>0</v>
      </c>
      <c r="E179" s="120">
        <v>14</v>
      </c>
      <c r="F179" s="120">
        <v>14</v>
      </c>
      <c r="G179" s="120">
        <v>0</v>
      </c>
      <c r="H179" s="125">
        <v>0</v>
      </c>
      <c r="I179" s="122" t="s">
        <v>12</v>
      </c>
    </row>
    <row r="180" spans="1:9" s="81" customFormat="1" ht="20.25" customHeight="1">
      <c r="A180" s="112" t="s">
        <v>149</v>
      </c>
      <c r="B180" s="112" t="s">
        <v>150</v>
      </c>
      <c r="C180" s="114">
        <v>604.8</v>
      </c>
      <c r="D180" s="115">
        <f t="shared" si="7"/>
        <v>80.27075452916583</v>
      </c>
      <c r="E180" s="114">
        <v>1327</v>
      </c>
      <c r="F180" s="114">
        <v>1327</v>
      </c>
      <c r="G180" s="114">
        <v>0</v>
      </c>
      <c r="H180" s="116">
        <f>G180/D180</f>
        <v>0</v>
      </c>
      <c r="I180" s="117" t="s">
        <v>12</v>
      </c>
    </row>
    <row r="181" spans="1:9" s="81" customFormat="1" ht="20.25" customHeight="1">
      <c r="A181" s="118" t="s">
        <v>151</v>
      </c>
      <c r="B181" s="118" t="s">
        <v>152</v>
      </c>
      <c r="C181" s="120">
        <v>604.8</v>
      </c>
      <c r="D181" s="106">
        <f t="shared" si="7"/>
        <v>80.27075452916583</v>
      </c>
      <c r="E181" s="120">
        <v>1327</v>
      </c>
      <c r="F181" s="120">
        <v>1327</v>
      </c>
      <c r="G181" s="120">
        <v>0</v>
      </c>
      <c r="H181" s="125">
        <f>G181/D181</f>
        <v>0</v>
      </c>
      <c r="I181" s="122" t="s">
        <v>12</v>
      </c>
    </row>
    <row r="182" spans="1:9" s="81" customFormat="1" ht="20.25" customHeight="1">
      <c r="A182" s="112" t="s">
        <v>205</v>
      </c>
      <c r="B182" s="112" t="s">
        <v>206</v>
      </c>
      <c r="C182" s="114">
        <v>0</v>
      </c>
      <c r="D182" s="115">
        <f t="shared" si="7"/>
        <v>0</v>
      </c>
      <c r="E182" s="114">
        <v>0</v>
      </c>
      <c r="F182" s="114">
        <v>0</v>
      </c>
      <c r="G182" s="114">
        <v>195.16</v>
      </c>
      <c r="H182" s="116">
        <v>0</v>
      </c>
      <c r="I182" s="117" t="s">
        <v>12</v>
      </c>
    </row>
    <row r="183" spans="1:9" s="81" customFormat="1" ht="20.25" customHeight="1">
      <c r="A183" s="118" t="s">
        <v>207</v>
      </c>
      <c r="B183" s="118" t="s">
        <v>208</v>
      </c>
      <c r="C183" s="120">
        <v>0</v>
      </c>
      <c r="D183" s="106">
        <f t="shared" si="7"/>
        <v>0</v>
      </c>
      <c r="E183" s="120">
        <v>0</v>
      </c>
      <c r="F183" s="120">
        <v>0</v>
      </c>
      <c r="G183" s="120">
        <v>195.16</v>
      </c>
      <c r="H183" s="125">
        <v>0</v>
      </c>
      <c r="I183" s="122" t="s">
        <v>12</v>
      </c>
    </row>
    <row r="184" spans="1:9" s="81" customFormat="1" ht="20.25" customHeight="1">
      <c r="A184" s="112" t="s">
        <v>81</v>
      </c>
      <c r="B184" s="112" t="s">
        <v>82</v>
      </c>
      <c r="C184" s="114">
        <v>685.83</v>
      </c>
      <c r="D184" s="115">
        <f t="shared" si="7"/>
        <v>91.02528369500298</v>
      </c>
      <c r="E184" s="114">
        <v>3985</v>
      </c>
      <c r="F184" s="114">
        <v>3985</v>
      </c>
      <c r="G184" s="114">
        <v>298.41</v>
      </c>
      <c r="H184" s="116">
        <f>G184/D184</f>
        <v>3.2783199116399113</v>
      </c>
      <c r="I184" s="117" t="s">
        <v>209</v>
      </c>
    </row>
    <row r="185" spans="1:9" s="81" customFormat="1" ht="20.25" customHeight="1">
      <c r="A185" s="118" t="s">
        <v>159</v>
      </c>
      <c r="B185" s="118" t="s">
        <v>160</v>
      </c>
      <c r="C185" s="120">
        <v>0</v>
      </c>
      <c r="D185" s="106">
        <f t="shared" si="7"/>
        <v>0</v>
      </c>
      <c r="E185" s="120">
        <v>1</v>
      </c>
      <c r="F185" s="120">
        <v>1</v>
      </c>
      <c r="G185" s="120">
        <v>0</v>
      </c>
      <c r="H185" s="125">
        <v>0</v>
      </c>
      <c r="I185" s="122" t="s">
        <v>12</v>
      </c>
    </row>
    <row r="186" spans="1:9" s="81" customFormat="1" ht="20.25" customHeight="1">
      <c r="A186" s="118" t="s">
        <v>161</v>
      </c>
      <c r="B186" s="118" t="s">
        <v>162</v>
      </c>
      <c r="C186" s="120">
        <v>0</v>
      </c>
      <c r="D186" s="106">
        <f t="shared" si="7"/>
        <v>0</v>
      </c>
      <c r="E186" s="120">
        <v>2</v>
      </c>
      <c r="F186" s="120">
        <v>2</v>
      </c>
      <c r="G186" s="120">
        <v>260.6</v>
      </c>
      <c r="H186" s="125">
        <v>0</v>
      </c>
      <c r="I186" s="169">
        <f>G186/F186</f>
        <v>130.3</v>
      </c>
    </row>
    <row r="187" spans="1:9" s="81" customFormat="1" ht="20.25" customHeight="1">
      <c r="A187" s="118" t="s">
        <v>83</v>
      </c>
      <c r="B187" s="118" t="s">
        <v>84</v>
      </c>
      <c r="C187" s="120">
        <v>685.83</v>
      </c>
      <c r="D187" s="106">
        <f t="shared" si="7"/>
        <v>91.02528369500298</v>
      </c>
      <c r="E187" s="120">
        <v>3982</v>
      </c>
      <c r="F187" s="120">
        <v>3982</v>
      </c>
      <c r="G187" s="120">
        <v>37.81</v>
      </c>
      <c r="H187" s="125">
        <f>G187/D187</f>
        <v>0.41537909540265083</v>
      </c>
      <c r="I187" s="122" t="s">
        <v>211</v>
      </c>
    </row>
    <row r="188" spans="1:9" s="81" customFormat="1" ht="30" customHeight="1">
      <c r="A188" s="112" t="s">
        <v>2</v>
      </c>
      <c r="B188" s="112" t="s">
        <v>43</v>
      </c>
      <c r="C188" s="114">
        <v>0</v>
      </c>
      <c r="D188" s="115">
        <f t="shared" si="7"/>
        <v>0</v>
      </c>
      <c r="E188" s="114">
        <v>0</v>
      </c>
      <c r="F188" s="114">
        <v>0</v>
      </c>
      <c r="G188" s="114">
        <v>1877.1200000000001</v>
      </c>
      <c r="H188" s="116">
        <v>0</v>
      </c>
      <c r="I188" s="117" t="s">
        <v>12</v>
      </c>
    </row>
    <row r="189" spans="1:9" s="81" customFormat="1" ht="20.25" customHeight="1">
      <c r="A189" s="112" t="s">
        <v>81</v>
      </c>
      <c r="B189" s="112" t="s">
        <v>82</v>
      </c>
      <c r="C189" s="114">
        <v>0</v>
      </c>
      <c r="D189" s="115">
        <f t="shared" si="7"/>
        <v>0</v>
      </c>
      <c r="E189" s="114">
        <v>0</v>
      </c>
      <c r="F189" s="114">
        <v>0</v>
      </c>
      <c r="G189" s="114">
        <v>1877.1200000000001</v>
      </c>
      <c r="H189" s="116">
        <v>0</v>
      </c>
      <c r="I189" s="117" t="s">
        <v>12</v>
      </c>
    </row>
    <row r="190" spans="1:9" s="81" customFormat="1" ht="20.25" customHeight="1">
      <c r="A190" s="118" t="s">
        <v>153</v>
      </c>
      <c r="B190" s="118" t="s">
        <v>154</v>
      </c>
      <c r="C190" s="120">
        <v>0</v>
      </c>
      <c r="D190" s="106">
        <f t="shared" si="7"/>
        <v>0</v>
      </c>
      <c r="E190" s="120">
        <v>0</v>
      </c>
      <c r="F190" s="120">
        <v>0</v>
      </c>
      <c r="G190" s="120">
        <v>1877.1200000000001</v>
      </c>
      <c r="H190" s="125">
        <v>0</v>
      </c>
      <c r="I190" s="122" t="s">
        <v>12</v>
      </c>
    </row>
    <row r="191" spans="1:9" ht="16.5" customHeight="1">
      <c r="A191" s="194">
        <v>92</v>
      </c>
      <c r="B191" s="195" t="s">
        <v>318</v>
      </c>
      <c r="C191" s="104"/>
      <c r="D191" s="104"/>
      <c r="E191" s="104"/>
      <c r="F191" s="104"/>
      <c r="G191" s="104"/>
      <c r="H191" s="125"/>
      <c r="I191" s="122"/>
    </row>
    <row r="192" spans="1:9" ht="18.75" customHeight="1">
      <c r="A192" s="194">
        <v>92211</v>
      </c>
      <c r="B192" s="195" t="s">
        <v>317</v>
      </c>
      <c r="C192" s="104"/>
      <c r="D192" s="196">
        <f>SAŽETAK!H21</f>
        <v>-12188.984006901585</v>
      </c>
      <c r="E192" s="196">
        <f>SAŽETAK!I10</f>
        <v>-33</v>
      </c>
      <c r="F192" s="104"/>
      <c r="G192" s="104"/>
      <c r="H192" s="104"/>
      <c r="I192" s="104"/>
    </row>
    <row r="193" spans="8:9" ht="16.5" customHeight="1">
      <c r="H193" s="217" t="s">
        <v>314</v>
      </c>
      <c r="I193" s="217"/>
    </row>
  </sheetData>
  <sheetProtection/>
  <mergeCells count="4">
    <mergeCell ref="A37:B37"/>
    <mergeCell ref="A4:B4"/>
    <mergeCell ref="A1:I1"/>
    <mergeCell ref="H193:I193"/>
  </mergeCells>
  <printOptions/>
  <pageMargins left="0" right="0" top="0" bottom="0" header="0" footer="0"/>
  <pageSetup fitToHeight="0" fitToWidth="0" horizontalDpi="300" verticalDpi="300" orientation="landscape" paperSize="9" r:id="rId1"/>
  <rowBreaks count="1" manualBreakCount="1">
    <brk id="33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8" sqref="F18:F19"/>
    </sheetView>
  </sheetViews>
  <sheetFormatPr defaultColWidth="9.140625" defaultRowHeight="12.75"/>
  <cols>
    <col min="1" max="1" width="37.28125" style="80" customWidth="1"/>
    <col min="2" max="2" width="16.7109375" style="80" customWidth="1"/>
    <col min="3" max="3" width="16.421875" style="80" customWidth="1"/>
    <col min="4" max="4" width="15.7109375" style="80" customWidth="1"/>
    <col min="5" max="5" width="17.00390625" style="80" customWidth="1"/>
    <col min="6" max="6" width="18.57421875" style="80" customWidth="1"/>
    <col min="7" max="16384" width="9.140625" style="80" customWidth="1"/>
  </cols>
  <sheetData>
    <row r="1" spans="1:6" ht="33.75" customHeight="1">
      <c r="A1" s="218" t="s">
        <v>316</v>
      </c>
      <c r="B1" s="219"/>
      <c r="C1" s="219"/>
      <c r="D1" s="219"/>
      <c r="E1" s="219"/>
      <c r="F1" s="220"/>
    </row>
    <row r="2" spans="1:6" ht="15" customHeight="1">
      <c r="A2" s="221" t="s">
        <v>250</v>
      </c>
      <c r="B2" s="222"/>
      <c r="C2" s="222"/>
      <c r="D2" s="222"/>
      <c r="E2" s="222"/>
      <c r="F2" s="223"/>
    </row>
    <row r="3" spans="1:6" ht="15.75">
      <c r="A3" s="224"/>
      <c r="B3" s="225"/>
      <c r="C3" s="225"/>
      <c r="D3" s="225"/>
      <c r="E3" s="225"/>
      <c r="F3" s="226"/>
    </row>
    <row r="4" spans="1:6" ht="15.75" customHeight="1">
      <c r="A4" s="86" t="s">
        <v>54</v>
      </c>
      <c r="B4" s="87">
        <f>3433764.07/7.5345</f>
        <v>455738.81080363656</v>
      </c>
      <c r="C4" s="87">
        <v>984117</v>
      </c>
      <c r="D4" s="87">
        <v>523942.63</v>
      </c>
      <c r="E4" s="87">
        <v>15.258550655170666</v>
      </c>
      <c r="F4" s="87">
        <v>53.239871885151864</v>
      </c>
    </row>
    <row r="5" spans="1:6" ht="49.5" customHeight="1">
      <c r="A5" s="88" t="s">
        <v>251</v>
      </c>
      <c r="B5" s="88" t="s">
        <v>252</v>
      </c>
      <c r="C5" s="88" t="s">
        <v>264</v>
      </c>
      <c r="D5" s="88" t="s">
        <v>253</v>
      </c>
      <c r="E5" s="88" t="s">
        <v>311</v>
      </c>
      <c r="F5" s="88" t="s">
        <v>312</v>
      </c>
    </row>
    <row r="6" spans="1:8" ht="15.75">
      <c r="A6" s="89" t="s">
        <v>254</v>
      </c>
      <c r="B6" s="89" t="s">
        <v>255</v>
      </c>
      <c r="C6" s="89" t="s">
        <v>256</v>
      </c>
      <c r="D6" s="89" t="s">
        <v>257</v>
      </c>
      <c r="E6" s="89" t="s">
        <v>258</v>
      </c>
      <c r="F6" s="89" t="s">
        <v>259</v>
      </c>
      <c r="G6" s="83"/>
      <c r="H6" s="83"/>
    </row>
    <row r="7" spans="1:6" ht="27" customHeight="1">
      <c r="A7" s="90" t="s">
        <v>260</v>
      </c>
      <c r="B7" s="91">
        <f>3433764.07/7.5345</f>
        <v>455738.81080363656</v>
      </c>
      <c r="C7" s="91">
        <v>984117</v>
      </c>
      <c r="D7" s="91">
        <v>523942.63</v>
      </c>
      <c r="E7" s="91">
        <v>15.258550655170666</v>
      </c>
      <c r="F7" s="91">
        <v>53.239871885151864</v>
      </c>
    </row>
    <row r="8" spans="1:6" ht="18" customHeight="1">
      <c r="A8" s="92" t="s">
        <v>261</v>
      </c>
      <c r="B8" s="93">
        <f>3433764.07/7.5345</f>
        <v>455738.81080363656</v>
      </c>
      <c r="C8" s="93">
        <v>984117</v>
      </c>
      <c r="D8" s="93">
        <v>523942.63</v>
      </c>
      <c r="E8" s="87">
        <v>15.258550655170666</v>
      </c>
      <c r="F8" s="87">
        <v>53.239871885151864</v>
      </c>
    </row>
    <row r="9" spans="1:6" ht="18" customHeight="1">
      <c r="A9" s="92" t="s">
        <v>262</v>
      </c>
      <c r="B9" s="93">
        <f>3433764.07/7.5345</f>
        <v>455738.81080363656</v>
      </c>
      <c r="C9" s="93">
        <v>984117</v>
      </c>
      <c r="D9" s="93">
        <v>523942.63</v>
      </c>
      <c r="E9" s="87">
        <v>15.258550655170666</v>
      </c>
      <c r="F9" s="87">
        <v>53.239871885151864</v>
      </c>
    </row>
    <row r="10" spans="1:6" ht="18" customHeight="1">
      <c r="A10" s="85"/>
      <c r="B10" s="83"/>
      <c r="C10" s="83"/>
      <c r="D10" s="83"/>
      <c r="E10" s="83"/>
      <c r="F10" s="83"/>
    </row>
    <row r="11" spans="1:6" ht="15.75">
      <c r="A11" s="85"/>
      <c r="B11" s="83"/>
      <c r="C11" s="83"/>
      <c r="D11" s="83"/>
      <c r="E11" s="83"/>
      <c r="F11" s="83"/>
    </row>
    <row r="12" spans="1:6" ht="15.75">
      <c r="A12" s="85"/>
      <c r="B12" s="83"/>
      <c r="C12" s="83"/>
      <c r="D12" s="83"/>
      <c r="E12" s="83"/>
      <c r="F12" s="83"/>
    </row>
    <row r="13" spans="1:6" ht="12.75" customHeight="1">
      <c r="A13" s="85"/>
      <c r="B13" s="84"/>
      <c r="C13" s="84"/>
      <c r="D13" s="84"/>
      <c r="E13" s="171"/>
      <c r="F13" s="171"/>
    </row>
    <row r="14" spans="5:6" ht="15.75">
      <c r="E14" s="227" t="s">
        <v>314</v>
      </c>
      <c r="F14" s="227"/>
    </row>
  </sheetData>
  <sheetProtection/>
  <mergeCells count="3">
    <mergeCell ref="A1:F1"/>
    <mergeCell ref="A2:F3"/>
    <mergeCell ref="E14:F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3" sqref="A3:I3"/>
    </sheetView>
  </sheetViews>
  <sheetFormatPr defaultColWidth="9.140625" defaultRowHeight="34.5" customHeight="1"/>
  <cols>
    <col min="1" max="1" width="7.57421875" style="0" customWidth="1"/>
    <col min="2" max="2" width="8.28125" style="0" customWidth="1"/>
    <col min="3" max="3" width="5.28125" style="0" bestFit="1" customWidth="1"/>
    <col min="4" max="4" width="43.8515625" style="0" customWidth="1"/>
    <col min="5" max="7" width="10.28125" style="0" customWidth="1"/>
    <col min="8" max="8" width="11.421875" style="0" customWidth="1"/>
    <col min="9" max="9" width="12.00390625" style="0" customWidth="1"/>
    <col min="10" max="10" width="12.57421875" style="0" customWidth="1"/>
  </cols>
  <sheetData>
    <row r="1" spans="1:9" ht="23.25" customHeight="1">
      <c r="A1" s="228" t="s">
        <v>263</v>
      </c>
      <c r="B1" s="229"/>
      <c r="C1" s="229"/>
      <c r="D1" s="229"/>
      <c r="E1" s="229"/>
      <c r="F1" s="229"/>
      <c r="G1" s="229"/>
      <c r="H1" s="229"/>
      <c r="I1" s="230"/>
    </row>
    <row r="2" spans="1:9" ht="15" customHeight="1">
      <c r="A2" s="228" t="s">
        <v>265</v>
      </c>
      <c r="B2" s="229"/>
      <c r="C2" s="229"/>
      <c r="D2" s="229"/>
      <c r="E2" s="229"/>
      <c r="F2" s="229"/>
      <c r="G2" s="229"/>
      <c r="H2" s="229"/>
      <c r="I2" s="230"/>
    </row>
    <row r="3" spans="1:9" ht="24" customHeight="1">
      <c r="A3" s="231" t="s">
        <v>266</v>
      </c>
      <c r="B3" s="232"/>
      <c r="C3" s="232"/>
      <c r="D3" s="232"/>
      <c r="E3" s="232"/>
      <c r="F3" s="232"/>
      <c r="G3" s="232"/>
      <c r="H3" s="232"/>
      <c r="I3" s="233"/>
    </row>
    <row r="4" spans="1:9" ht="43.5" customHeight="1">
      <c r="A4" s="168" t="s">
        <v>267</v>
      </c>
      <c r="B4" s="168" t="s">
        <v>268</v>
      </c>
      <c r="C4" s="168" t="s">
        <v>269</v>
      </c>
      <c r="D4" s="168" t="s">
        <v>270</v>
      </c>
      <c r="E4" s="168" t="s">
        <v>271</v>
      </c>
      <c r="F4" s="168" t="s">
        <v>272</v>
      </c>
      <c r="G4" s="168" t="s">
        <v>273</v>
      </c>
      <c r="H4" s="168" t="s">
        <v>274</v>
      </c>
      <c r="I4" s="168" t="s">
        <v>274</v>
      </c>
    </row>
    <row r="5" spans="1:9" ht="12.75">
      <c r="A5" s="234">
        <v>1</v>
      </c>
      <c r="B5" s="234"/>
      <c r="C5" s="234"/>
      <c r="D5" s="234"/>
      <c r="E5" s="4">
        <v>2</v>
      </c>
      <c r="F5" s="4">
        <v>3</v>
      </c>
      <c r="G5" s="4">
        <v>4</v>
      </c>
      <c r="H5" s="4" t="s">
        <v>275</v>
      </c>
      <c r="I5" s="4" t="s">
        <v>276</v>
      </c>
    </row>
    <row r="6" spans="1:9" ht="31.5">
      <c r="A6" s="94">
        <v>8</v>
      </c>
      <c r="B6" s="95"/>
      <c r="C6" s="95"/>
      <c r="D6" s="95" t="s">
        <v>277</v>
      </c>
      <c r="E6" s="96">
        <f>SUM(E7)</f>
        <v>0</v>
      </c>
      <c r="F6" s="96">
        <f>SUM(F7)</f>
        <v>0</v>
      </c>
      <c r="G6" s="96">
        <f>SUM(G7)</f>
        <v>0</v>
      </c>
      <c r="H6" s="97">
        <v>0</v>
      </c>
      <c r="I6" s="97">
        <v>0</v>
      </c>
    </row>
    <row r="7" spans="1:9" ht="15.75">
      <c r="A7" s="6"/>
      <c r="B7" s="7">
        <v>84</v>
      </c>
      <c r="C7" s="8"/>
      <c r="D7" s="9" t="s">
        <v>278</v>
      </c>
      <c r="E7" s="10">
        <f>SUM(E8)</f>
        <v>0</v>
      </c>
      <c r="F7" s="10">
        <v>0</v>
      </c>
      <c r="G7" s="10">
        <f>SUM(G8)</f>
        <v>0</v>
      </c>
      <c r="H7" s="5">
        <v>0</v>
      </c>
      <c r="I7" s="5">
        <v>0</v>
      </c>
    </row>
    <row r="8" spans="1:9" ht="47.25">
      <c r="A8" s="6"/>
      <c r="B8" s="11" t="s">
        <v>279</v>
      </c>
      <c r="C8" s="12"/>
      <c r="D8" s="13" t="s">
        <v>280</v>
      </c>
      <c r="E8" s="14">
        <v>0</v>
      </c>
      <c r="F8" s="14">
        <v>0</v>
      </c>
      <c r="G8" s="14">
        <v>0</v>
      </c>
      <c r="H8" s="5">
        <v>0</v>
      </c>
      <c r="I8" s="5">
        <v>0</v>
      </c>
    </row>
    <row r="9" spans="1:9" ht="31.5">
      <c r="A9" s="15"/>
      <c r="B9" s="16">
        <v>8422</v>
      </c>
      <c r="C9" s="17"/>
      <c r="D9" s="18" t="s">
        <v>281</v>
      </c>
      <c r="E9" s="19">
        <v>0</v>
      </c>
      <c r="F9" s="19">
        <v>0</v>
      </c>
      <c r="G9" s="20">
        <v>0</v>
      </c>
      <c r="H9" s="21">
        <v>0</v>
      </c>
      <c r="I9" s="21">
        <v>0</v>
      </c>
    </row>
    <row r="10" spans="1:9" ht="15.75">
      <c r="A10" s="22"/>
      <c r="B10" s="23"/>
      <c r="C10" s="24">
        <v>81</v>
      </c>
      <c r="D10" s="25" t="s">
        <v>282</v>
      </c>
      <c r="E10" s="26">
        <v>0</v>
      </c>
      <c r="F10" s="26">
        <v>0</v>
      </c>
      <c r="G10" s="26">
        <f>SUM(G6)</f>
        <v>0</v>
      </c>
      <c r="H10" s="5">
        <v>0</v>
      </c>
      <c r="I10" s="5">
        <v>0</v>
      </c>
    </row>
    <row r="11" spans="1:9" ht="31.5">
      <c r="A11" s="98">
        <v>5</v>
      </c>
      <c r="B11" s="99"/>
      <c r="C11" s="100"/>
      <c r="D11" s="101" t="s">
        <v>283</v>
      </c>
      <c r="E11" s="102">
        <f>SUM(E12)</f>
        <v>0</v>
      </c>
      <c r="F11" s="102">
        <v>0</v>
      </c>
      <c r="G11" s="102">
        <f>SUM(G12)</f>
        <v>0</v>
      </c>
      <c r="H11" s="97">
        <v>0</v>
      </c>
      <c r="I11" s="97">
        <v>0</v>
      </c>
    </row>
    <row r="12" spans="1:9" ht="31.5">
      <c r="A12" s="30"/>
      <c r="B12" s="30">
        <v>54</v>
      </c>
      <c r="C12" s="27"/>
      <c r="D12" s="28" t="s">
        <v>284</v>
      </c>
      <c r="E12" s="29">
        <f>SUM(E13)</f>
        <v>0</v>
      </c>
      <c r="F12" s="29">
        <v>0</v>
      </c>
      <c r="G12" s="29">
        <f>SUM(G13)</f>
        <v>0</v>
      </c>
      <c r="H12" s="5">
        <v>0</v>
      </c>
      <c r="I12" s="5">
        <v>0</v>
      </c>
    </row>
    <row r="13" spans="1:9" ht="47.25">
      <c r="A13" s="30"/>
      <c r="B13" s="30" t="s">
        <v>285</v>
      </c>
      <c r="C13" s="27"/>
      <c r="D13" s="29" t="s">
        <v>286</v>
      </c>
      <c r="E13" s="29">
        <f>SUM(E14)</f>
        <v>0</v>
      </c>
      <c r="F13" s="29">
        <v>0</v>
      </c>
      <c r="G13" s="29">
        <f>SUM(G14)</f>
        <v>0</v>
      </c>
      <c r="H13" s="5">
        <v>0</v>
      </c>
      <c r="I13" s="5">
        <v>0</v>
      </c>
    </row>
    <row r="14" spans="1:9" ht="31.5">
      <c r="A14" s="31"/>
      <c r="B14" s="31" t="s">
        <v>287</v>
      </c>
      <c r="C14" s="32"/>
      <c r="D14" s="33" t="s">
        <v>288</v>
      </c>
      <c r="E14" s="33">
        <v>0</v>
      </c>
      <c r="F14" s="33">
        <v>0</v>
      </c>
      <c r="G14" s="34">
        <v>0</v>
      </c>
      <c r="H14" s="5">
        <v>0</v>
      </c>
      <c r="I14" s="5">
        <v>0</v>
      </c>
    </row>
    <row r="15" spans="1:9" ht="15.75">
      <c r="A15" s="22"/>
      <c r="B15" s="23"/>
      <c r="C15" s="24">
        <v>11</v>
      </c>
      <c r="D15" s="25" t="s">
        <v>289</v>
      </c>
      <c r="E15" s="26">
        <f>SUM(E11)</f>
        <v>0</v>
      </c>
      <c r="F15" s="26">
        <v>0</v>
      </c>
      <c r="G15" s="26">
        <f>SUM(G11)</f>
        <v>0</v>
      </c>
      <c r="H15" s="5">
        <v>0</v>
      </c>
      <c r="I15" s="5">
        <v>0</v>
      </c>
    </row>
    <row r="16" spans="8:9" ht="17.25" customHeight="1">
      <c r="H16" s="172"/>
      <c r="I16" s="172"/>
    </row>
    <row r="17" spans="8:9" ht="18.75" customHeight="1">
      <c r="H17" s="235" t="s">
        <v>314</v>
      </c>
      <c r="I17" s="235"/>
    </row>
  </sheetData>
  <sheetProtection/>
  <mergeCells count="5">
    <mergeCell ref="A1:I1"/>
    <mergeCell ref="A2:I2"/>
    <mergeCell ref="A3:I3"/>
    <mergeCell ref="A5:D5"/>
    <mergeCell ref="H17:I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6"/>
  <sheetViews>
    <sheetView zoomScalePageLayoutView="0" workbookViewId="0" topLeftCell="A94">
      <selection activeCell="K126" sqref="K126"/>
    </sheetView>
  </sheetViews>
  <sheetFormatPr defaultColWidth="17.28125" defaultRowHeight="21" customHeight="1"/>
  <cols>
    <col min="1" max="1" width="12.8515625" style="2" customWidth="1"/>
    <col min="2" max="2" width="49.7109375" style="2" customWidth="1"/>
    <col min="3" max="3" width="13.140625" style="2" hidden="1" customWidth="1"/>
    <col min="4" max="4" width="12.140625" style="2" customWidth="1"/>
    <col min="5" max="5" width="11.28125" style="2" bestFit="1" customWidth="1"/>
    <col min="6" max="6" width="12.28125" style="2" customWidth="1"/>
    <col min="7" max="7" width="11.28125" style="2" bestFit="1" customWidth="1"/>
    <col min="8" max="8" width="12.7109375" style="3" customWidth="1"/>
    <col min="9" max="9" width="11.00390625" style="2" customWidth="1"/>
    <col min="10" max="16384" width="17.28125" style="2" customWidth="1"/>
  </cols>
  <sheetData>
    <row r="1" spans="1:9" ht="21" customHeight="1">
      <c r="A1" s="240" t="s">
        <v>313</v>
      </c>
      <c r="B1" s="240"/>
      <c r="C1" s="240"/>
      <c r="D1" s="240"/>
      <c r="E1" s="240"/>
      <c r="F1" s="240"/>
      <c r="G1" s="240"/>
      <c r="H1" s="240"/>
      <c r="I1" s="240"/>
    </row>
    <row r="2" spans="1:9" s="1" customFormat="1" ht="50.25" customHeight="1">
      <c r="A2" s="183" t="s">
        <v>46</v>
      </c>
      <c r="B2" s="183" t="s">
        <v>47</v>
      </c>
      <c r="C2" s="183" t="s">
        <v>48</v>
      </c>
      <c r="D2" s="103" t="s">
        <v>65</v>
      </c>
      <c r="E2" s="103" t="s">
        <v>49</v>
      </c>
      <c r="F2" s="103" t="s">
        <v>50</v>
      </c>
      <c r="G2" s="103" t="s">
        <v>51</v>
      </c>
      <c r="H2" s="103" t="s">
        <v>315</v>
      </c>
      <c r="I2" s="103" t="s">
        <v>53</v>
      </c>
    </row>
    <row r="3" spans="1:9" s="1" customFormat="1" ht="24" customHeight="1">
      <c r="A3" s="238" t="s">
        <v>213</v>
      </c>
      <c r="B3" s="239"/>
      <c r="C3" s="189"/>
      <c r="D3" s="189"/>
      <c r="E3" s="189"/>
      <c r="F3" s="189"/>
      <c r="G3" s="189"/>
      <c r="H3" s="190"/>
      <c r="I3" s="191"/>
    </row>
    <row r="4" spans="1:9" ht="21" customHeight="1">
      <c r="A4" s="184"/>
      <c r="B4" s="185" t="s">
        <v>54</v>
      </c>
      <c r="C4" s="186">
        <v>3548443.5500000003</v>
      </c>
      <c r="D4" s="186">
        <f>C4/7.5345</f>
        <v>470959.39345676557</v>
      </c>
      <c r="E4" s="186">
        <v>957127</v>
      </c>
      <c r="F4" s="186">
        <v>984084</v>
      </c>
      <c r="G4" s="186">
        <v>527784.01</v>
      </c>
      <c r="H4" s="187">
        <f>G4/D4</f>
        <v>1.1206571465241428</v>
      </c>
      <c r="I4" s="188" t="s">
        <v>1</v>
      </c>
    </row>
    <row r="5" spans="1:9" ht="21" customHeight="1">
      <c r="A5" s="130" t="s">
        <v>55</v>
      </c>
      <c r="B5" s="131" t="s">
        <v>56</v>
      </c>
      <c r="C5" s="132">
        <v>3548443.5500000003</v>
      </c>
      <c r="D5" s="128">
        <f aca="true" t="shared" si="0" ref="D5:D44">C5/7.5345</f>
        <v>470959.39345676557</v>
      </c>
      <c r="E5" s="132">
        <v>957127</v>
      </c>
      <c r="F5" s="132">
        <v>984084</v>
      </c>
      <c r="G5" s="132">
        <v>527784.01</v>
      </c>
      <c r="H5" s="129">
        <f aca="true" t="shared" si="1" ref="H5:H40">G5/D5</f>
        <v>1.1206571465241428</v>
      </c>
      <c r="I5" s="133" t="s">
        <v>1</v>
      </c>
    </row>
    <row r="6" spans="1:9" ht="21" customHeight="1">
      <c r="A6" s="126"/>
      <c r="B6" s="130" t="s">
        <v>57</v>
      </c>
      <c r="C6" s="134">
        <v>27215.760000000002</v>
      </c>
      <c r="D6" s="128">
        <f t="shared" si="0"/>
        <v>3612.1521003384432</v>
      </c>
      <c r="E6" s="134">
        <v>709</v>
      </c>
      <c r="F6" s="134">
        <v>3047</v>
      </c>
      <c r="G6" s="134">
        <v>902.73</v>
      </c>
      <c r="H6" s="129">
        <f t="shared" si="1"/>
        <v>0.24991472532826567</v>
      </c>
      <c r="I6" s="135" t="s">
        <v>4</v>
      </c>
    </row>
    <row r="7" spans="1:9" ht="21" customHeight="1">
      <c r="A7" s="136" t="s">
        <v>2</v>
      </c>
      <c r="B7" s="136" t="s">
        <v>3</v>
      </c>
      <c r="C7" s="137">
        <v>27215.760000000002</v>
      </c>
      <c r="D7" s="138">
        <f t="shared" si="0"/>
        <v>3612.1521003384432</v>
      </c>
      <c r="E7" s="137">
        <v>709</v>
      </c>
      <c r="F7" s="137">
        <v>3047</v>
      </c>
      <c r="G7" s="137">
        <v>902.73</v>
      </c>
      <c r="H7" s="139">
        <f t="shared" si="1"/>
        <v>0.24991472532826567</v>
      </c>
      <c r="I7" s="140" t="s">
        <v>4</v>
      </c>
    </row>
    <row r="8" spans="1:9" ht="33" customHeight="1">
      <c r="A8" s="136" t="s">
        <v>5</v>
      </c>
      <c r="B8" s="136" t="s">
        <v>6</v>
      </c>
      <c r="C8" s="137">
        <v>27215.760000000002</v>
      </c>
      <c r="D8" s="138">
        <f t="shared" si="0"/>
        <v>3612.1521003384432</v>
      </c>
      <c r="E8" s="137">
        <v>709</v>
      </c>
      <c r="F8" s="137">
        <v>3047</v>
      </c>
      <c r="G8" s="137">
        <v>902.73</v>
      </c>
      <c r="H8" s="139">
        <f t="shared" si="1"/>
        <v>0.24991472532826567</v>
      </c>
      <c r="I8" s="140" t="s">
        <v>4</v>
      </c>
    </row>
    <row r="9" spans="1:9" ht="21" customHeight="1">
      <c r="A9" s="141" t="s">
        <v>7</v>
      </c>
      <c r="B9" s="141" t="s">
        <v>8</v>
      </c>
      <c r="C9" s="142">
        <v>27215.760000000002</v>
      </c>
      <c r="D9" s="128">
        <f t="shared" si="0"/>
        <v>3612.1521003384432</v>
      </c>
      <c r="E9" s="142">
        <v>663</v>
      </c>
      <c r="F9" s="142">
        <v>3000</v>
      </c>
      <c r="G9" s="142">
        <v>859.82</v>
      </c>
      <c r="H9" s="129">
        <f t="shared" si="1"/>
        <v>0.23803538060300355</v>
      </c>
      <c r="I9" s="143" t="s">
        <v>9</v>
      </c>
    </row>
    <row r="10" spans="1:9" ht="30" customHeight="1">
      <c r="A10" s="141" t="s">
        <v>10</v>
      </c>
      <c r="B10" s="141" t="s">
        <v>11</v>
      </c>
      <c r="C10" s="142">
        <v>0</v>
      </c>
      <c r="D10" s="128">
        <f t="shared" si="0"/>
        <v>0</v>
      </c>
      <c r="E10" s="142">
        <v>46</v>
      </c>
      <c r="F10" s="142">
        <v>47</v>
      </c>
      <c r="G10" s="142">
        <v>42.910000000000004</v>
      </c>
      <c r="H10" s="129">
        <v>0</v>
      </c>
      <c r="I10" s="143" t="s">
        <v>13</v>
      </c>
    </row>
    <row r="11" spans="1:9" ht="21" customHeight="1">
      <c r="A11" s="144"/>
      <c r="B11" s="136" t="s">
        <v>58</v>
      </c>
      <c r="C11" s="137">
        <v>408895.3</v>
      </c>
      <c r="D11" s="138">
        <f t="shared" si="0"/>
        <v>54269.73256354104</v>
      </c>
      <c r="E11" s="137">
        <v>0</v>
      </c>
      <c r="F11" s="137">
        <v>0</v>
      </c>
      <c r="G11" s="137">
        <v>0</v>
      </c>
      <c r="H11" s="139">
        <f t="shared" si="1"/>
        <v>0</v>
      </c>
      <c r="I11" s="140" t="s">
        <v>12</v>
      </c>
    </row>
    <row r="12" spans="1:9" ht="33" customHeight="1">
      <c r="A12" s="136" t="s">
        <v>2</v>
      </c>
      <c r="B12" s="136" t="s">
        <v>14</v>
      </c>
      <c r="C12" s="137">
        <v>408895.3</v>
      </c>
      <c r="D12" s="138">
        <f t="shared" si="0"/>
        <v>54269.73256354104</v>
      </c>
      <c r="E12" s="137">
        <v>0</v>
      </c>
      <c r="F12" s="137">
        <v>0</v>
      </c>
      <c r="G12" s="137">
        <v>0</v>
      </c>
      <c r="H12" s="139">
        <f t="shared" si="1"/>
        <v>0</v>
      </c>
      <c r="I12" s="140" t="s">
        <v>12</v>
      </c>
    </row>
    <row r="13" spans="1:9" ht="28.5" customHeight="1">
      <c r="A13" s="136" t="s">
        <v>5</v>
      </c>
      <c r="B13" s="136" t="s">
        <v>6</v>
      </c>
      <c r="C13" s="137">
        <v>408895.3</v>
      </c>
      <c r="D13" s="138">
        <f t="shared" si="0"/>
        <v>54269.73256354104</v>
      </c>
      <c r="E13" s="137">
        <v>0</v>
      </c>
      <c r="F13" s="137">
        <v>0</v>
      </c>
      <c r="G13" s="137">
        <v>0</v>
      </c>
      <c r="H13" s="139">
        <f t="shared" si="1"/>
        <v>0</v>
      </c>
      <c r="I13" s="140" t="s">
        <v>12</v>
      </c>
    </row>
    <row r="14" spans="1:9" ht="29.25" customHeight="1">
      <c r="A14" s="141" t="s">
        <v>7</v>
      </c>
      <c r="B14" s="141" t="s">
        <v>8</v>
      </c>
      <c r="C14" s="142">
        <v>408895.3</v>
      </c>
      <c r="D14" s="128">
        <f t="shared" si="0"/>
        <v>54269.73256354104</v>
      </c>
      <c r="E14" s="142">
        <v>0</v>
      </c>
      <c r="F14" s="142">
        <v>0</v>
      </c>
      <c r="G14" s="142">
        <v>0</v>
      </c>
      <c r="H14" s="129">
        <f t="shared" si="1"/>
        <v>0</v>
      </c>
      <c r="I14" s="143" t="s">
        <v>12</v>
      </c>
    </row>
    <row r="15" spans="1:9" ht="21" customHeight="1">
      <c r="A15" s="144"/>
      <c r="B15" s="136" t="s">
        <v>59</v>
      </c>
      <c r="C15" s="137">
        <v>3644.21</v>
      </c>
      <c r="D15" s="138">
        <f t="shared" si="0"/>
        <v>483.6697856526644</v>
      </c>
      <c r="E15" s="137">
        <v>1486</v>
      </c>
      <c r="F15" s="137">
        <v>1886</v>
      </c>
      <c r="G15" s="137">
        <v>578.83</v>
      </c>
      <c r="H15" s="139">
        <f t="shared" si="1"/>
        <v>1.1967462454139581</v>
      </c>
      <c r="I15" s="140" t="s">
        <v>16</v>
      </c>
    </row>
    <row r="16" spans="1:9" ht="21" customHeight="1">
      <c r="A16" s="136" t="s">
        <v>2</v>
      </c>
      <c r="B16" s="136" t="s">
        <v>15</v>
      </c>
      <c r="C16" s="137">
        <v>3644.21</v>
      </c>
      <c r="D16" s="138">
        <f t="shared" si="0"/>
        <v>483.6697856526644</v>
      </c>
      <c r="E16" s="137">
        <v>1486</v>
      </c>
      <c r="F16" s="137">
        <v>1886</v>
      </c>
      <c r="G16" s="137">
        <v>578.83</v>
      </c>
      <c r="H16" s="139">
        <f t="shared" si="1"/>
        <v>1.1967462454139581</v>
      </c>
      <c r="I16" s="140" t="s">
        <v>16</v>
      </c>
    </row>
    <row r="17" spans="1:9" ht="26.25" customHeight="1">
      <c r="A17" s="136" t="s">
        <v>17</v>
      </c>
      <c r="B17" s="136" t="s">
        <v>18</v>
      </c>
      <c r="C17" s="137">
        <v>0</v>
      </c>
      <c r="D17" s="138">
        <f t="shared" si="0"/>
        <v>0</v>
      </c>
      <c r="E17" s="137">
        <v>172</v>
      </c>
      <c r="F17" s="137">
        <v>172</v>
      </c>
      <c r="G17" s="137">
        <v>0</v>
      </c>
      <c r="H17" s="139">
        <v>0</v>
      </c>
      <c r="I17" s="140" t="s">
        <v>12</v>
      </c>
    </row>
    <row r="18" spans="1:9" ht="21" customHeight="1">
      <c r="A18" s="141" t="s">
        <v>19</v>
      </c>
      <c r="B18" s="141" t="s">
        <v>20</v>
      </c>
      <c r="C18" s="142">
        <v>0</v>
      </c>
      <c r="D18" s="128">
        <f t="shared" si="0"/>
        <v>0</v>
      </c>
      <c r="E18" s="142">
        <v>172</v>
      </c>
      <c r="F18" s="142">
        <v>172</v>
      </c>
      <c r="G18" s="142">
        <v>0</v>
      </c>
      <c r="H18" s="129">
        <v>0</v>
      </c>
      <c r="I18" s="143" t="s">
        <v>12</v>
      </c>
    </row>
    <row r="19" spans="1:9" ht="34.5" customHeight="1">
      <c r="A19" s="136" t="s">
        <v>21</v>
      </c>
      <c r="B19" s="136" t="s">
        <v>22</v>
      </c>
      <c r="C19" s="137">
        <v>3644.21</v>
      </c>
      <c r="D19" s="138">
        <f t="shared" si="0"/>
        <v>483.6697856526644</v>
      </c>
      <c r="E19" s="137">
        <v>1314</v>
      </c>
      <c r="F19" s="137">
        <v>1714</v>
      </c>
      <c r="G19" s="137">
        <v>578.83</v>
      </c>
      <c r="H19" s="139">
        <f t="shared" si="1"/>
        <v>1.1967462454139581</v>
      </c>
      <c r="I19" s="140" t="s">
        <v>23</v>
      </c>
    </row>
    <row r="20" spans="1:9" ht="21" customHeight="1">
      <c r="A20" s="141" t="s">
        <v>24</v>
      </c>
      <c r="B20" s="141" t="s">
        <v>25</v>
      </c>
      <c r="C20" s="142">
        <v>288</v>
      </c>
      <c r="D20" s="128">
        <f t="shared" si="0"/>
        <v>38.2241688234123</v>
      </c>
      <c r="E20" s="142">
        <v>199</v>
      </c>
      <c r="F20" s="142">
        <v>199</v>
      </c>
      <c r="G20" s="142">
        <v>0</v>
      </c>
      <c r="H20" s="129">
        <f t="shared" si="1"/>
        <v>0</v>
      </c>
      <c r="I20" s="143" t="s">
        <v>12</v>
      </c>
    </row>
    <row r="21" spans="1:9" ht="21" customHeight="1">
      <c r="A21" s="141" t="s">
        <v>26</v>
      </c>
      <c r="B21" s="141" t="s">
        <v>27</v>
      </c>
      <c r="C21" s="142">
        <v>3356.21</v>
      </c>
      <c r="D21" s="128">
        <f t="shared" si="0"/>
        <v>445.44561682925206</v>
      </c>
      <c r="E21" s="142">
        <v>1115</v>
      </c>
      <c r="F21" s="142">
        <v>1515</v>
      </c>
      <c r="G21" s="142">
        <v>578.83</v>
      </c>
      <c r="H21" s="129">
        <f t="shared" si="1"/>
        <v>1.2994403315048821</v>
      </c>
      <c r="I21" s="143" t="s">
        <v>28</v>
      </c>
    </row>
    <row r="22" spans="1:9" ht="25.5">
      <c r="A22" s="144"/>
      <c r="B22" s="136" t="s">
        <v>60</v>
      </c>
      <c r="C22" s="137">
        <v>0</v>
      </c>
      <c r="D22" s="138">
        <f t="shared" si="0"/>
        <v>0</v>
      </c>
      <c r="E22" s="137">
        <v>75097</v>
      </c>
      <c r="F22" s="137">
        <v>78488</v>
      </c>
      <c r="G22" s="137">
        <v>26584.24</v>
      </c>
      <c r="H22" s="139">
        <v>0</v>
      </c>
      <c r="I22" s="140" t="s">
        <v>30</v>
      </c>
    </row>
    <row r="23" spans="1:9" ht="25.5">
      <c r="A23" s="136" t="s">
        <v>2</v>
      </c>
      <c r="B23" s="136" t="s">
        <v>29</v>
      </c>
      <c r="C23" s="137">
        <v>0</v>
      </c>
      <c r="D23" s="138">
        <f t="shared" si="0"/>
        <v>0</v>
      </c>
      <c r="E23" s="137">
        <v>75097</v>
      </c>
      <c r="F23" s="137">
        <v>78488</v>
      </c>
      <c r="G23" s="137">
        <v>26584.24</v>
      </c>
      <c r="H23" s="139">
        <v>0</v>
      </c>
      <c r="I23" s="140" t="s">
        <v>30</v>
      </c>
    </row>
    <row r="24" spans="1:9" ht="25.5">
      <c r="A24" s="136" t="s">
        <v>5</v>
      </c>
      <c r="B24" s="136" t="s">
        <v>6</v>
      </c>
      <c r="C24" s="137">
        <v>0</v>
      </c>
      <c r="D24" s="138">
        <f t="shared" si="0"/>
        <v>0</v>
      </c>
      <c r="E24" s="137">
        <v>75097</v>
      </c>
      <c r="F24" s="137">
        <v>78488</v>
      </c>
      <c r="G24" s="137">
        <v>26584.24</v>
      </c>
      <c r="H24" s="139">
        <v>0</v>
      </c>
      <c r="I24" s="140" t="s">
        <v>30</v>
      </c>
    </row>
    <row r="25" spans="1:9" ht="25.5">
      <c r="A25" s="141" t="s">
        <v>7</v>
      </c>
      <c r="B25" s="141" t="s">
        <v>8</v>
      </c>
      <c r="C25" s="142">
        <v>0</v>
      </c>
      <c r="D25" s="128">
        <f t="shared" si="0"/>
        <v>0</v>
      </c>
      <c r="E25" s="142">
        <v>73770</v>
      </c>
      <c r="F25" s="142">
        <v>77161</v>
      </c>
      <c r="G25" s="142">
        <v>26584.24</v>
      </c>
      <c r="H25" s="129">
        <v>0</v>
      </c>
      <c r="I25" s="143" t="s">
        <v>31</v>
      </c>
    </row>
    <row r="26" spans="1:9" ht="25.5">
      <c r="A26" s="141" t="s">
        <v>10</v>
      </c>
      <c r="B26" s="141" t="s">
        <v>11</v>
      </c>
      <c r="C26" s="142">
        <v>0</v>
      </c>
      <c r="D26" s="128">
        <f t="shared" si="0"/>
        <v>0</v>
      </c>
      <c r="E26" s="142">
        <v>1327</v>
      </c>
      <c r="F26" s="142">
        <v>1327</v>
      </c>
      <c r="G26" s="142">
        <v>0</v>
      </c>
      <c r="H26" s="129">
        <v>0</v>
      </c>
      <c r="I26" s="143" t="s">
        <v>12</v>
      </c>
    </row>
    <row r="27" spans="1:9" ht="25.5">
      <c r="A27" s="144"/>
      <c r="B27" s="136" t="s">
        <v>61</v>
      </c>
      <c r="C27" s="137">
        <v>51107.39</v>
      </c>
      <c r="D27" s="138">
        <f t="shared" si="0"/>
        <v>6783.116331541575</v>
      </c>
      <c r="E27" s="137">
        <v>5472</v>
      </c>
      <c r="F27" s="137">
        <v>7150</v>
      </c>
      <c r="G27" s="137">
        <v>4154.4800000000005</v>
      </c>
      <c r="H27" s="139">
        <f t="shared" si="1"/>
        <v>0.6124736473531519</v>
      </c>
      <c r="I27" s="140" t="s">
        <v>62</v>
      </c>
    </row>
    <row r="28" spans="1:9" ht="25.5">
      <c r="A28" s="136" t="s">
        <v>2</v>
      </c>
      <c r="B28" s="136" t="s">
        <v>32</v>
      </c>
      <c r="C28" s="137">
        <v>6152.1</v>
      </c>
      <c r="D28" s="138">
        <f t="shared" si="0"/>
        <v>816.523989647621</v>
      </c>
      <c r="E28" s="137">
        <v>1012</v>
      </c>
      <c r="F28" s="137">
        <v>1114</v>
      </c>
      <c r="G28" s="137">
        <v>847.07</v>
      </c>
      <c r="H28" s="139">
        <f t="shared" si="1"/>
        <v>1.0374098137221437</v>
      </c>
      <c r="I28" s="140" t="s">
        <v>33</v>
      </c>
    </row>
    <row r="29" spans="1:9" ht="25.5">
      <c r="A29" s="136" t="s">
        <v>5</v>
      </c>
      <c r="B29" s="136" t="s">
        <v>6</v>
      </c>
      <c r="C29" s="137">
        <v>6152.1</v>
      </c>
      <c r="D29" s="138">
        <f t="shared" si="0"/>
        <v>816.523989647621</v>
      </c>
      <c r="E29" s="137">
        <v>1012</v>
      </c>
      <c r="F29" s="137">
        <v>1114</v>
      </c>
      <c r="G29" s="137">
        <v>847.07</v>
      </c>
      <c r="H29" s="139">
        <f t="shared" si="1"/>
        <v>1.0374098137221437</v>
      </c>
      <c r="I29" s="140" t="s">
        <v>33</v>
      </c>
    </row>
    <row r="30" spans="1:9" ht="25.5">
      <c r="A30" s="141" t="s">
        <v>7</v>
      </c>
      <c r="B30" s="141" t="s">
        <v>8</v>
      </c>
      <c r="C30" s="142">
        <v>6152.1</v>
      </c>
      <c r="D30" s="128">
        <f t="shared" si="0"/>
        <v>816.523989647621</v>
      </c>
      <c r="E30" s="142">
        <v>1012</v>
      </c>
      <c r="F30" s="142">
        <v>1114</v>
      </c>
      <c r="G30" s="142">
        <v>847.07</v>
      </c>
      <c r="H30" s="129">
        <f t="shared" si="1"/>
        <v>1.0374098137221437</v>
      </c>
      <c r="I30" s="143" t="s">
        <v>33</v>
      </c>
    </row>
    <row r="31" spans="1:9" ht="25.5">
      <c r="A31" s="136" t="s">
        <v>2</v>
      </c>
      <c r="B31" s="136" t="s">
        <v>34</v>
      </c>
      <c r="C31" s="137">
        <v>25832.93</v>
      </c>
      <c r="D31" s="138">
        <f t="shared" si="0"/>
        <v>3428.619019178446</v>
      </c>
      <c r="E31" s="137">
        <v>4460</v>
      </c>
      <c r="F31" s="137">
        <v>6036</v>
      </c>
      <c r="G31" s="137">
        <v>3307.41</v>
      </c>
      <c r="H31" s="139">
        <f t="shared" si="1"/>
        <v>0.9646478601149773</v>
      </c>
      <c r="I31" s="140" t="s">
        <v>35</v>
      </c>
    </row>
    <row r="32" spans="1:9" ht="25.5">
      <c r="A32" s="136" t="s">
        <v>5</v>
      </c>
      <c r="B32" s="136" t="s">
        <v>6</v>
      </c>
      <c r="C32" s="137">
        <v>25832.93</v>
      </c>
      <c r="D32" s="138">
        <f t="shared" si="0"/>
        <v>3428.619019178446</v>
      </c>
      <c r="E32" s="137">
        <v>4460</v>
      </c>
      <c r="F32" s="137">
        <v>6036</v>
      </c>
      <c r="G32" s="137">
        <v>3307.41</v>
      </c>
      <c r="H32" s="139">
        <f t="shared" si="1"/>
        <v>0.9646478601149773</v>
      </c>
      <c r="I32" s="140" t="s">
        <v>35</v>
      </c>
    </row>
    <row r="33" spans="1:9" ht="25.5">
      <c r="A33" s="141" t="s">
        <v>7</v>
      </c>
      <c r="B33" s="141" t="s">
        <v>8</v>
      </c>
      <c r="C33" s="142">
        <v>25832.93</v>
      </c>
      <c r="D33" s="128">
        <f t="shared" si="0"/>
        <v>3428.619019178446</v>
      </c>
      <c r="E33" s="142">
        <v>4460</v>
      </c>
      <c r="F33" s="142">
        <v>6036</v>
      </c>
      <c r="G33" s="142">
        <v>3307.41</v>
      </c>
      <c r="H33" s="129">
        <f t="shared" si="1"/>
        <v>0.9646478601149773</v>
      </c>
      <c r="I33" s="143" t="s">
        <v>35</v>
      </c>
    </row>
    <row r="34" spans="1:9" ht="25.5">
      <c r="A34" s="136" t="s">
        <v>2</v>
      </c>
      <c r="B34" s="136" t="s">
        <v>36</v>
      </c>
      <c r="C34" s="137">
        <v>19122.36</v>
      </c>
      <c r="D34" s="138">
        <f t="shared" si="0"/>
        <v>2537.9733227155084</v>
      </c>
      <c r="E34" s="137">
        <v>0</v>
      </c>
      <c r="F34" s="137">
        <v>0</v>
      </c>
      <c r="G34" s="137">
        <v>0</v>
      </c>
      <c r="H34" s="139">
        <f t="shared" si="1"/>
        <v>0</v>
      </c>
      <c r="I34" s="140" t="s">
        <v>12</v>
      </c>
    </row>
    <row r="35" spans="1:9" ht="25.5">
      <c r="A35" s="136" t="s">
        <v>5</v>
      </c>
      <c r="B35" s="136" t="s">
        <v>6</v>
      </c>
      <c r="C35" s="137">
        <v>19122.36</v>
      </c>
      <c r="D35" s="138">
        <f t="shared" si="0"/>
        <v>2537.9733227155084</v>
      </c>
      <c r="E35" s="137">
        <v>0</v>
      </c>
      <c r="F35" s="137">
        <v>0</v>
      </c>
      <c r="G35" s="137">
        <v>0</v>
      </c>
      <c r="H35" s="139">
        <f t="shared" si="1"/>
        <v>0</v>
      </c>
      <c r="I35" s="140" t="s">
        <v>12</v>
      </c>
    </row>
    <row r="36" spans="1:9" ht="25.5">
      <c r="A36" s="141" t="s">
        <v>7</v>
      </c>
      <c r="B36" s="141" t="s">
        <v>8</v>
      </c>
      <c r="C36" s="142">
        <v>19122.36</v>
      </c>
      <c r="D36" s="128">
        <f t="shared" si="0"/>
        <v>2537.9733227155084</v>
      </c>
      <c r="E36" s="142">
        <v>0</v>
      </c>
      <c r="F36" s="142">
        <v>0</v>
      </c>
      <c r="G36" s="142">
        <v>0</v>
      </c>
      <c r="H36" s="129">
        <f t="shared" si="1"/>
        <v>0</v>
      </c>
      <c r="I36" s="143" t="s">
        <v>12</v>
      </c>
    </row>
    <row r="37" spans="1:9" ht="15">
      <c r="A37" s="144"/>
      <c r="B37" s="136" t="s">
        <v>63</v>
      </c>
      <c r="C37" s="137">
        <v>3057580.89</v>
      </c>
      <c r="D37" s="138">
        <f t="shared" si="0"/>
        <v>405810.7226756918</v>
      </c>
      <c r="E37" s="137">
        <v>874363</v>
      </c>
      <c r="F37" s="137">
        <v>893513</v>
      </c>
      <c r="G37" s="137">
        <v>493686.61</v>
      </c>
      <c r="H37" s="139">
        <f t="shared" si="1"/>
        <v>1.2165440251181712</v>
      </c>
      <c r="I37" s="140" t="s">
        <v>38</v>
      </c>
    </row>
    <row r="38" spans="1:9" ht="15">
      <c r="A38" s="136" t="s">
        <v>2</v>
      </c>
      <c r="B38" s="136" t="s">
        <v>37</v>
      </c>
      <c r="C38" s="137">
        <v>3057580.89</v>
      </c>
      <c r="D38" s="138">
        <f t="shared" si="0"/>
        <v>405810.7226756918</v>
      </c>
      <c r="E38" s="137">
        <v>874363</v>
      </c>
      <c r="F38" s="137">
        <v>893513</v>
      </c>
      <c r="G38" s="137">
        <v>493686.61</v>
      </c>
      <c r="H38" s="139">
        <f t="shared" si="1"/>
        <v>1.2165440251181712</v>
      </c>
      <c r="I38" s="140" t="s">
        <v>38</v>
      </c>
    </row>
    <row r="39" spans="1:9" ht="25.5">
      <c r="A39" s="136" t="s">
        <v>39</v>
      </c>
      <c r="B39" s="136" t="s">
        <v>40</v>
      </c>
      <c r="C39" s="137">
        <v>3057580.89</v>
      </c>
      <c r="D39" s="138">
        <f t="shared" si="0"/>
        <v>405810.7226756918</v>
      </c>
      <c r="E39" s="137">
        <v>874363</v>
      </c>
      <c r="F39" s="137">
        <v>893513</v>
      </c>
      <c r="G39" s="137">
        <v>493686.61</v>
      </c>
      <c r="H39" s="139">
        <f t="shared" si="1"/>
        <v>1.2165440251181712</v>
      </c>
      <c r="I39" s="140" t="s">
        <v>38</v>
      </c>
    </row>
    <row r="40" spans="1:9" ht="25.5">
      <c r="A40" s="141" t="s">
        <v>41</v>
      </c>
      <c r="B40" s="141" t="s">
        <v>42</v>
      </c>
      <c r="C40" s="142">
        <v>3057580.89</v>
      </c>
      <c r="D40" s="128">
        <f t="shared" si="0"/>
        <v>405810.7226756918</v>
      </c>
      <c r="E40" s="142">
        <v>874363</v>
      </c>
      <c r="F40" s="142">
        <v>893513</v>
      </c>
      <c r="G40" s="142">
        <v>493686.61</v>
      </c>
      <c r="H40" s="129">
        <f t="shared" si="1"/>
        <v>1.2165440251181712</v>
      </c>
      <c r="I40" s="143" t="s">
        <v>38</v>
      </c>
    </row>
    <row r="41" spans="1:9" ht="15">
      <c r="A41" s="144"/>
      <c r="B41" s="136" t="s">
        <v>64</v>
      </c>
      <c r="C41" s="137">
        <v>0</v>
      </c>
      <c r="D41" s="138">
        <f t="shared" si="0"/>
        <v>0</v>
      </c>
      <c r="E41" s="137">
        <v>0</v>
      </c>
      <c r="F41" s="137">
        <v>0</v>
      </c>
      <c r="G41" s="137">
        <v>1877.1200000000001</v>
      </c>
      <c r="H41" s="139">
        <v>0</v>
      </c>
      <c r="I41" s="140" t="s">
        <v>12</v>
      </c>
    </row>
    <row r="42" spans="1:9" ht="15">
      <c r="A42" s="136" t="s">
        <v>2</v>
      </c>
      <c r="B42" s="136" t="s">
        <v>43</v>
      </c>
      <c r="C42" s="137">
        <v>0</v>
      </c>
      <c r="D42" s="138">
        <f t="shared" si="0"/>
        <v>0</v>
      </c>
      <c r="E42" s="137">
        <v>0</v>
      </c>
      <c r="F42" s="137">
        <v>0</v>
      </c>
      <c r="G42" s="137">
        <v>1877.1200000000001</v>
      </c>
      <c r="H42" s="139">
        <v>0</v>
      </c>
      <c r="I42" s="140" t="s">
        <v>12</v>
      </c>
    </row>
    <row r="43" spans="1:9" ht="25.5">
      <c r="A43" s="136" t="s">
        <v>21</v>
      </c>
      <c r="B43" s="136" t="s">
        <v>22</v>
      </c>
      <c r="C43" s="137">
        <v>0</v>
      </c>
      <c r="D43" s="138">
        <f t="shared" si="0"/>
        <v>0</v>
      </c>
      <c r="E43" s="137">
        <v>0</v>
      </c>
      <c r="F43" s="137">
        <v>0</v>
      </c>
      <c r="G43" s="137">
        <v>1877.1200000000001</v>
      </c>
      <c r="H43" s="139">
        <v>0</v>
      </c>
      <c r="I43" s="140" t="s">
        <v>12</v>
      </c>
    </row>
    <row r="44" spans="1:9" ht="15">
      <c r="A44" s="173" t="s">
        <v>44</v>
      </c>
      <c r="B44" s="173" t="s">
        <v>45</v>
      </c>
      <c r="C44" s="174">
        <v>0</v>
      </c>
      <c r="D44" s="175">
        <f t="shared" si="0"/>
        <v>0</v>
      </c>
      <c r="E44" s="174">
        <v>0</v>
      </c>
      <c r="F44" s="174">
        <v>0</v>
      </c>
      <c r="G44" s="174">
        <v>1877.1200000000001</v>
      </c>
      <c r="H44" s="176">
        <v>0</v>
      </c>
      <c r="I44" s="177" t="s">
        <v>12</v>
      </c>
    </row>
    <row r="45" spans="1:9" ht="12.75">
      <c r="A45" s="236" t="s">
        <v>212</v>
      </c>
      <c r="B45" s="237"/>
      <c r="C45" s="180"/>
      <c r="D45" s="180"/>
      <c r="E45" s="180"/>
      <c r="F45" s="180"/>
      <c r="G45" s="180"/>
      <c r="H45" s="181"/>
      <c r="I45" s="182"/>
    </row>
    <row r="46" spans="1:9" ht="51">
      <c r="A46" s="178" t="s">
        <v>46</v>
      </c>
      <c r="B46" s="178" t="s">
        <v>47</v>
      </c>
      <c r="C46" s="178" t="s">
        <v>48</v>
      </c>
      <c r="D46" s="178" t="s">
        <v>65</v>
      </c>
      <c r="E46" s="178" t="s">
        <v>49</v>
      </c>
      <c r="F46" s="178" t="s">
        <v>50</v>
      </c>
      <c r="G46" s="178" t="s">
        <v>51</v>
      </c>
      <c r="H46" s="179" t="s">
        <v>52</v>
      </c>
      <c r="I46" s="178" t="s">
        <v>53</v>
      </c>
    </row>
    <row r="47" spans="1:9" ht="15">
      <c r="A47" s="145" t="s">
        <v>214</v>
      </c>
      <c r="B47" s="146" t="s">
        <v>215</v>
      </c>
      <c r="C47" s="147">
        <v>3433764.0700000003</v>
      </c>
      <c r="D47" s="147">
        <f>C47/7.5345</f>
        <v>455738.8108036366</v>
      </c>
      <c r="E47" s="147">
        <v>957160</v>
      </c>
      <c r="F47" s="147">
        <v>984117</v>
      </c>
      <c r="G47" s="147">
        <v>523942.63</v>
      </c>
      <c r="H47" s="148">
        <f>G47/D47</f>
        <v>1.149655499113834</v>
      </c>
      <c r="I47" s="149" t="s">
        <v>66</v>
      </c>
    </row>
    <row r="48" spans="1:9" ht="15">
      <c r="A48" s="150" t="s">
        <v>216</v>
      </c>
      <c r="B48" s="150" t="s">
        <v>217</v>
      </c>
      <c r="C48" s="151">
        <v>3433764.0700000003</v>
      </c>
      <c r="D48" s="147">
        <f aca="true" t="shared" si="2" ref="D48:D111">C48/7.5345</f>
        <v>455738.8108036366</v>
      </c>
      <c r="E48" s="151">
        <v>957160</v>
      </c>
      <c r="F48" s="151">
        <v>984117</v>
      </c>
      <c r="G48" s="151">
        <v>523942.63</v>
      </c>
      <c r="H48" s="148">
        <f aca="true" t="shared" si="3" ref="H48:H111">G48/D48</f>
        <v>1.149655499113834</v>
      </c>
      <c r="I48" s="152" t="s">
        <v>66</v>
      </c>
    </row>
    <row r="49" spans="1:9" ht="15">
      <c r="A49" s="150" t="s">
        <v>218</v>
      </c>
      <c r="B49" s="150" t="s">
        <v>219</v>
      </c>
      <c r="C49" s="151">
        <v>3433764.0700000003</v>
      </c>
      <c r="D49" s="147">
        <f t="shared" si="2"/>
        <v>455738.8108036366</v>
      </c>
      <c r="E49" s="151">
        <v>957160</v>
      </c>
      <c r="F49" s="151">
        <v>984117</v>
      </c>
      <c r="G49" s="151">
        <v>523942.63</v>
      </c>
      <c r="H49" s="148">
        <f t="shared" si="3"/>
        <v>1.149655499113834</v>
      </c>
      <c r="I49" s="152" t="s">
        <v>66</v>
      </c>
    </row>
    <row r="50" spans="1:9" ht="30">
      <c r="A50" s="150" t="s">
        <v>220</v>
      </c>
      <c r="B50" s="150" t="s">
        <v>221</v>
      </c>
      <c r="C50" s="151">
        <v>77894.3</v>
      </c>
      <c r="D50" s="147">
        <f t="shared" si="2"/>
        <v>10338.350255491407</v>
      </c>
      <c r="E50" s="151">
        <v>6181</v>
      </c>
      <c r="F50" s="151">
        <v>10197</v>
      </c>
      <c r="G50" s="151">
        <v>4967.41</v>
      </c>
      <c r="H50" s="148">
        <f t="shared" si="3"/>
        <v>0.4804838177504644</v>
      </c>
      <c r="I50" s="152" t="s">
        <v>222</v>
      </c>
    </row>
    <row r="51" spans="1:9" ht="45">
      <c r="A51" s="150" t="s">
        <v>223</v>
      </c>
      <c r="B51" s="150" t="s">
        <v>224</v>
      </c>
      <c r="C51" s="151">
        <v>0</v>
      </c>
      <c r="D51" s="147">
        <f t="shared" si="2"/>
        <v>0</v>
      </c>
      <c r="E51" s="151">
        <v>46</v>
      </c>
      <c r="F51" s="151">
        <v>47</v>
      </c>
      <c r="G51" s="151">
        <v>42.910000000000004</v>
      </c>
      <c r="H51" s="148">
        <v>0</v>
      </c>
      <c r="I51" s="152" t="s">
        <v>13</v>
      </c>
    </row>
    <row r="52" spans="1:9" ht="15">
      <c r="A52" s="153" t="s">
        <v>55</v>
      </c>
      <c r="B52" s="150" t="s">
        <v>56</v>
      </c>
      <c r="C52" s="151">
        <v>0</v>
      </c>
      <c r="D52" s="147">
        <f t="shared" si="2"/>
        <v>0</v>
      </c>
      <c r="E52" s="151">
        <v>46</v>
      </c>
      <c r="F52" s="151">
        <v>47</v>
      </c>
      <c r="G52" s="151">
        <v>42.910000000000004</v>
      </c>
      <c r="H52" s="148">
        <v>0</v>
      </c>
      <c r="I52" s="152" t="s">
        <v>13</v>
      </c>
    </row>
    <row r="53" spans="1:9" ht="15">
      <c r="A53" s="153" t="s">
        <v>67</v>
      </c>
      <c r="B53" s="153" t="s">
        <v>68</v>
      </c>
      <c r="C53" s="154">
        <v>0</v>
      </c>
      <c r="D53" s="147">
        <f t="shared" si="2"/>
        <v>0</v>
      </c>
      <c r="E53" s="154">
        <v>46</v>
      </c>
      <c r="F53" s="154">
        <v>47</v>
      </c>
      <c r="G53" s="154">
        <v>42.910000000000004</v>
      </c>
      <c r="H53" s="148">
        <v>0</v>
      </c>
      <c r="I53" s="155" t="s">
        <v>13</v>
      </c>
    </row>
    <row r="54" spans="1:9" ht="25.5">
      <c r="A54" s="156"/>
      <c r="B54" s="153" t="s">
        <v>57</v>
      </c>
      <c r="C54" s="154">
        <v>0</v>
      </c>
      <c r="D54" s="147">
        <f t="shared" si="2"/>
        <v>0</v>
      </c>
      <c r="E54" s="154">
        <v>46</v>
      </c>
      <c r="F54" s="154">
        <v>47</v>
      </c>
      <c r="G54" s="154">
        <v>42.910000000000004</v>
      </c>
      <c r="H54" s="148">
        <v>0</v>
      </c>
      <c r="I54" s="155" t="s">
        <v>13</v>
      </c>
    </row>
    <row r="55" spans="1:9" ht="25.5">
      <c r="A55" s="153" t="s">
        <v>2</v>
      </c>
      <c r="B55" s="153" t="s">
        <v>3</v>
      </c>
      <c r="C55" s="154">
        <v>0</v>
      </c>
      <c r="D55" s="147">
        <f t="shared" si="2"/>
        <v>0</v>
      </c>
      <c r="E55" s="154">
        <v>46</v>
      </c>
      <c r="F55" s="154">
        <v>47</v>
      </c>
      <c r="G55" s="154">
        <v>42.910000000000004</v>
      </c>
      <c r="H55" s="148">
        <v>0</v>
      </c>
      <c r="I55" s="155" t="s">
        <v>13</v>
      </c>
    </row>
    <row r="56" spans="1:9" ht="15">
      <c r="A56" s="153" t="s">
        <v>81</v>
      </c>
      <c r="B56" s="153" t="s">
        <v>82</v>
      </c>
      <c r="C56" s="154">
        <v>0</v>
      </c>
      <c r="D56" s="147">
        <f t="shared" si="2"/>
        <v>0</v>
      </c>
      <c r="E56" s="154">
        <v>46</v>
      </c>
      <c r="F56" s="154">
        <v>47</v>
      </c>
      <c r="G56" s="154">
        <v>42.910000000000004</v>
      </c>
      <c r="H56" s="148">
        <v>0</v>
      </c>
      <c r="I56" s="155" t="s">
        <v>13</v>
      </c>
    </row>
    <row r="57" spans="1:9" ht="15">
      <c r="A57" s="141" t="s">
        <v>83</v>
      </c>
      <c r="B57" s="141" t="s">
        <v>84</v>
      </c>
      <c r="C57" s="157">
        <v>0</v>
      </c>
      <c r="D57" s="158">
        <f t="shared" si="2"/>
        <v>0</v>
      </c>
      <c r="E57" s="157">
        <v>46</v>
      </c>
      <c r="F57" s="157">
        <v>47</v>
      </c>
      <c r="G57" s="157">
        <v>42.910000000000004</v>
      </c>
      <c r="H57" s="129">
        <v>0</v>
      </c>
      <c r="I57" s="143" t="s">
        <v>13</v>
      </c>
    </row>
    <row r="58" spans="1:9" ht="15">
      <c r="A58" s="159" t="s">
        <v>223</v>
      </c>
      <c r="B58" s="159" t="s">
        <v>225</v>
      </c>
      <c r="C58" s="160">
        <v>27976.55</v>
      </c>
      <c r="D58" s="161">
        <f t="shared" si="2"/>
        <v>3713.126285752206</v>
      </c>
      <c r="E58" s="160">
        <v>0</v>
      </c>
      <c r="F58" s="160">
        <v>0</v>
      </c>
      <c r="G58" s="160">
        <v>0</v>
      </c>
      <c r="H58" s="139">
        <f t="shared" si="3"/>
        <v>0</v>
      </c>
      <c r="I58" s="162" t="s">
        <v>12</v>
      </c>
    </row>
    <row r="59" spans="1:9" ht="15">
      <c r="A59" s="136" t="s">
        <v>55</v>
      </c>
      <c r="B59" s="159" t="s">
        <v>56</v>
      </c>
      <c r="C59" s="160">
        <v>27976.55</v>
      </c>
      <c r="D59" s="161">
        <f t="shared" si="2"/>
        <v>3713.126285752206</v>
      </c>
      <c r="E59" s="160">
        <v>0</v>
      </c>
      <c r="F59" s="160">
        <v>0</v>
      </c>
      <c r="G59" s="160">
        <v>0</v>
      </c>
      <c r="H59" s="139">
        <f t="shared" si="3"/>
        <v>0</v>
      </c>
      <c r="I59" s="162" t="s">
        <v>12</v>
      </c>
    </row>
    <row r="60" spans="1:9" ht="25.5">
      <c r="A60" s="163"/>
      <c r="B60" s="136" t="s">
        <v>57</v>
      </c>
      <c r="C60" s="164">
        <v>27976.55</v>
      </c>
      <c r="D60" s="161">
        <f t="shared" si="2"/>
        <v>3713.126285752206</v>
      </c>
      <c r="E60" s="164">
        <v>0</v>
      </c>
      <c r="F60" s="164">
        <v>0</v>
      </c>
      <c r="G60" s="164">
        <v>0</v>
      </c>
      <c r="H60" s="139">
        <f t="shared" si="3"/>
        <v>0</v>
      </c>
      <c r="I60" s="140" t="s">
        <v>12</v>
      </c>
    </row>
    <row r="61" spans="1:9" ht="25.5">
      <c r="A61" s="136" t="s">
        <v>2</v>
      </c>
      <c r="B61" s="136" t="s">
        <v>3</v>
      </c>
      <c r="C61" s="164">
        <v>27976.55</v>
      </c>
      <c r="D61" s="161">
        <f t="shared" si="2"/>
        <v>3713.126285752206</v>
      </c>
      <c r="E61" s="164">
        <v>0</v>
      </c>
      <c r="F61" s="164">
        <v>0</v>
      </c>
      <c r="G61" s="164">
        <v>0</v>
      </c>
      <c r="H61" s="139">
        <f t="shared" si="3"/>
        <v>0</v>
      </c>
      <c r="I61" s="140" t="s">
        <v>12</v>
      </c>
    </row>
    <row r="62" spans="1:9" ht="15">
      <c r="A62" s="136" t="s">
        <v>74</v>
      </c>
      <c r="B62" s="136" t="s">
        <v>75</v>
      </c>
      <c r="C62" s="164">
        <v>27976.55</v>
      </c>
      <c r="D62" s="161">
        <f t="shared" si="2"/>
        <v>3713.126285752206</v>
      </c>
      <c r="E62" s="164">
        <v>0</v>
      </c>
      <c r="F62" s="164">
        <v>0</v>
      </c>
      <c r="G62" s="164">
        <v>0</v>
      </c>
      <c r="H62" s="139">
        <f t="shared" si="3"/>
        <v>0</v>
      </c>
      <c r="I62" s="140" t="s">
        <v>12</v>
      </c>
    </row>
    <row r="63" spans="1:9" ht="15">
      <c r="A63" s="141" t="s">
        <v>79</v>
      </c>
      <c r="B63" s="141" t="s">
        <v>80</v>
      </c>
      <c r="C63" s="157">
        <v>27976.55</v>
      </c>
      <c r="D63" s="158">
        <f t="shared" si="2"/>
        <v>3713.126285752206</v>
      </c>
      <c r="E63" s="157">
        <v>0</v>
      </c>
      <c r="F63" s="157">
        <v>0</v>
      </c>
      <c r="G63" s="157">
        <v>0</v>
      </c>
      <c r="H63" s="129">
        <f t="shared" si="3"/>
        <v>0</v>
      </c>
      <c r="I63" s="143" t="s">
        <v>12</v>
      </c>
    </row>
    <row r="64" spans="1:9" ht="15">
      <c r="A64" s="131" t="s">
        <v>223</v>
      </c>
      <c r="B64" s="131" t="s">
        <v>226</v>
      </c>
      <c r="C64" s="165">
        <v>25641.4</v>
      </c>
      <c r="D64" s="158">
        <f t="shared" si="2"/>
        <v>3403.1986196827925</v>
      </c>
      <c r="E64" s="165">
        <v>5123</v>
      </c>
      <c r="F64" s="165">
        <v>9036</v>
      </c>
      <c r="G64" s="165">
        <v>4196.89</v>
      </c>
      <c r="H64" s="129">
        <f t="shared" si="3"/>
        <v>1.2332192354941618</v>
      </c>
      <c r="I64" s="133" t="s">
        <v>227</v>
      </c>
    </row>
    <row r="65" spans="1:9" ht="15">
      <c r="A65" s="136" t="s">
        <v>55</v>
      </c>
      <c r="B65" s="159" t="s">
        <v>56</v>
      </c>
      <c r="C65" s="160">
        <v>25641.4</v>
      </c>
      <c r="D65" s="161">
        <f t="shared" si="2"/>
        <v>3403.1986196827925</v>
      </c>
      <c r="E65" s="160">
        <v>5123</v>
      </c>
      <c r="F65" s="160">
        <v>9036</v>
      </c>
      <c r="G65" s="160">
        <v>4196.89</v>
      </c>
      <c r="H65" s="139">
        <f t="shared" si="3"/>
        <v>1.2332192354941618</v>
      </c>
      <c r="I65" s="162" t="s">
        <v>227</v>
      </c>
    </row>
    <row r="66" spans="1:9" ht="15">
      <c r="A66" s="136" t="s">
        <v>67</v>
      </c>
      <c r="B66" s="136" t="s">
        <v>68</v>
      </c>
      <c r="C66" s="164">
        <v>25641.4</v>
      </c>
      <c r="D66" s="161">
        <f t="shared" si="2"/>
        <v>3403.1986196827925</v>
      </c>
      <c r="E66" s="164">
        <v>5123</v>
      </c>
      <c r="F66" s="164">
        <v>9036</v>
      </c>
      <c r="G66" s="164">
        <v>4196.89</v>
      </c>
      <c r="H66" s="139">
        <f t="shared" si="3"/>
        <v>1.2332192354941618</v>
      </c>
      <c r="I66" s="140" t="s">
        <v>227</v>
      </c>
    </row>
    <row r="67" spans="1:9" ht="25.5">
      <c r="A67" s="163"/>
      <c r="B67" s="136" t="s">
        <v>57</v>
      </c>
      <c r="C67" s="164">
        <v>3127.7000000000003</v>
      </c>
      <c r="D67" s="161">
        <f t="shared" si="2"/>
        <v>415.11712787842595</v>
      </c>
      <c r="E67" s="164">
        <v>663</v>
      </c>
      <c r="F67" s="164">
        <v>3000</v>
      </c>
      <c r="G67" s="164">
        <v>896.97</v>
      </c>
      <c r="H67" s="139">
        <f t="shared" si="3"/>
        <v>2.1607636490072575</v>
      </c>
      <c r="I67" s="140" t="s">
        <v>228</v>
      </c>
    </row>
    <row r="68" spans="1:9" ht="25.5">
      <c r="A68" s="136" t="s">
        <v>2</v>
      </c>
      <c r="B68" s="136" t="s">
        <v>3</v>
      </c>
      <c r="C68" s="164">
        <v>3127.7000000000003</v>
      </c>
      <c r="D68" s="161">
        <f t="shared" si="2"/>
        <v>415.11712787842595</v>
      </c>
      <c r="E68" s="164">
        <v>663</v>
      </c>
      <c r="F68" s="164">
        <v>3000</v>
      </c>
      <c r="G68" s="164">
        <v>896.97</v>
      </c>
      <c r="H68" s="139">
        <f t="shared" si="3"/>
        <v>2.1607636490072575</v>
      </c>
      <c r="I68" s="140" t="s">
        <v>228</v>
      </c>
    </row>
    <row r="69" spans="1:9" ht="15">
      <c r="A69" s="136" t="s">
        <v>70</v>
      </c>
      <c r="B69" s="136" t="s">
        <v>71</v>
      </c>
      <c r="C69" s="164">
        <v>0</v>
      </c>
      <c r="D69" s="161">
        <f t="shared" si="2"/>
        <v>0</v>
      </c>
      <c r="E69" s="164">
        <v>0</v>
      </c>
      <c r="F69" s="164">
        <v>500</v>
      </c>
      <c r="G69" s="164">
        <v>0</v>
      </c>
      <c r="H69" s="139">
        <v>0</v>
      </c>
      <c r="I69" s="140" t="s">
        <v>12</v>
      </c>
    </row>
    <row r="70" spans="1:9" ht="15">
      <c r="A70" s="141" t="s">
        <v>72</v>
      </c>
      <c r="B70" s="141" t="s">
        <v>73</v>
      </c>
      <c r="C70" s="157">
        <v>0</v>
      </c>
      <c r="D70" s="158">
        <f t="shared" si="2"/>
        <v>0</v>
      </c>
      <c r="E70" s="157">
        <v>0</v>
      </c>
      <c r="F70" s="157">
        <v>500</v>
      </c>
      <c r="G70" s="157">
        <v>0</v>
      </c>
      <c r="H70" s="129">
        <v>0</v>
      </c>
      <c r="I70" s="143" t="s">
        <v>12</v>
      </c>
    </row>
    <row r="71" spans="1:9" ht="15">
      <c r="A71" s="136" t="s">
        <v>74</v>
      </c>
      <c r="B71" s="136" t="s">
        <v>75</v>
      </c>
      <c r="C71" s="164">
        <v>3127.7000000000003</v>
      </c>
      <c r="D71" s="161">
        <f t="shared" si="2"/>
        <v>415.11712787842595</v>
      </c>
      <c r="E71" s="164">
        <v>663</v>
      </c>
      <c r="F71" s="164">
        <v>2500</v>
      </c>
      <c r="G71" s="164">
        <v>896.97</v>
      </c>
      <c r="H71" s="139">
        <f t="shared" si="3"/>
        <v>2.1607636490072575</v>
      </c>
      <c r="I71" s="140" t="s">
        <v>76</v>
      </c>
    </row>
    <row r="72" spans="1:9" ht="15">
      <c r="A72" s="141" t="s">
        <v>77</v>
      </c>
      <c r="B72" s="141" t="s">
        <v>78</v>
      </c>
      <c r="C72" s="157">
        <v>3127.7000000000003</v>
      </c>
      <c r="D72" s="158">
        <f t="shared" si="2"/>
        <v>415.11712787842595</v>
      </c>
      <c r="E72" s="157">
        <v>663</v>
      </c>
      <c r="F72" s="157">
        <v>2500</v>
      </c>
      <c r="G72" s="157">
        <v>896.97</v>
      </c>
      <c r="H72" s="129">
        <f t="shared" si="3"/>
        <v>2.1607636490072575</v>
      </c>
      <c r="I72" s="143" t="s">
        <v>76</v>
      </c>
    </row>
    <row r="73" spans="1:9" ht="25.5">
      <c r="A73" s="163"/>
      <c r="B73" s="136" t="s">
        <v>61</v>
      </c>
      <c r="C73" s="164">
        <v>22513.7</v>
      </c>
      <c r="D73" s="161">
        <f t="shared" si="2"/>
        <v>2988.0814918043666</v>
      </c>
      <c r="E73" s="164">
        <v>4460</v>
      </c>
      <c r="F73" s="164">
        <v>6036</v>
      </c>
      <c r="G73" s="164">
        <v>3299.92</v>
      </c>
      <c r="H73" s="139">
        <f t="shared" si="3"/>
        <v>1.104360777659825</v>
      </c>
      <c r="I73" s="140" t="s">
        <v>182</v>
      </c>
    </row>
    <row r="74" spans="1:9" ht="25.5">
      <c r="A74" s="136" t="s">
        <v>2</v>
      </c>
      <c r="B74" s="136" t="s">
        <v>34</v>
      </c>
      <c r="C74" s="164">
        <v>22513.7</v>
      </c>
      <c r="D74" s="161">
        <f t="shared" si="2"/>
        <v>2988.0814918043666</v>
      </c>
      <c r="E74" s="164">
        <v>4460</v>
      </c>
      <c r="F74" s="164">
        <v>6036</v>
      </c>
      <c r="G74" s="164">
        <v>3299.92</v>
      </c>
      <c r="H74" s="139">
        <f t="shared" si="3"/>
        <v>1.104360777659825</v>
      </c>
      <c r="I74" s="140" t="s">
        <v>182</v>
      </c>
    </row>
    <row r="75" spans="1:9" ht="15">
      <c r="A75" s="136" t="s">
        <v>70</v>
      </c>
      <c r="B75" s="136" t="s">
        <v>71</v>
      </c>
      <c r="C75" s="164">
        <v>22513.7</v>
      </c>
      <c r="D75" s="161">
        <f t="shared" si="2"/>
        <v>2988.0814918043666</v>
      </c>
      <c r="E75" s="164">
        <v>4353</v>
      </c>
      <c r="F75" s="164">
        <v>5860</v>
      </c>
      <c r="G75" s="164">
        <v>3260.7000000000003</v>
      </c>
      <c r="H75" s="139">
        <f t="shared" si="3"/>
        <v>1.0912352989513052</v>
      </c>
      <c r="I75" s="140" t="s">
        <v>183</v>
      </c>
    </row>
    <row r="76" spans="1:9" ht="15">
      <c r="A76" s="141" t="s">
        <v>72</v>
      </c>
      <c r="B76" s="141" t="s">
        <v>73</v>
      </c>
      <c r="C76" s="157">
        <v>18037.5</v>
      </c>
      <c r="D76" s="158">
        <f t="shared" si="2"/>
        <v>2393.9876567788174</v>
      </c>
      <c r="E76" s="157">
        <v>3318</v>
      </c>
      <c r="F76" s="157">
        <v>4500</v>
      </c>
      <c r="G76" s="157">
        <v>2370.48</v>
      </c>
      <c r="H76" s="129">
        <f t="shared" si="3"/>
        <v>0.9901805438669439</v>
      </c>
      <c r="I76" s="143" t="s">
        <v>184</v>
      </c>
    </row>
    <row r="77" spans="1:9" ht="15">
      <c r="A77" s="141" t="s">
        <v>122</v>
      </c>
      <c r="B77" s="141" t="s">
        <v>123</v>
      </c>
      <c r="C77" s="157">
        <v>1500</v>
      </c>
      <c r="D77" s="158">
        <f t="shared" si="2"/>
        <v>199.08421262193906</v>
      </c>
      <c r="E77" s="157">
        <v>478</v>
      </c>
      <c r="F77" s="157">
        <v>640</v>
      </c>
      <c r="G77" s="157">
        <v>499.08</v>
      </c>
      <c r="H77" s="129">
        <f t="shared" si="3"/>
        <v>2.50687884</v>
      </c>
      <c r="I77" s="143" t="s">
        <v>185</v>
      </c>
    </row>
    <row r="78" spans="1:9" ht="15">
      <c r="A78" s="141" t="s">
        <v>124</v>
      </c>
      <c r="B78" s="141" t="s">
        <v>125</v>
      </c>
      <c r="C78" s="157">
        <v>2976.2000000000003</v>
      </c>
      <c r="D78" s="158">
        <f t="shared" si="2"/>
        <v>395.0096224036101</v>
      </c>
      <c r="E78" s="157">
        <v>557</v>
      </c>
      <c r="F78" s="157">
        <v>720</v>
      </c>
      <c r="G78" s="157">
        <v>391.14</v>
      </c>
      <c r="H78" s="129">
        <f t="shared" si="3"/>
        <v>0.990203726228076</v>
      </c>
      <c r="I78" s="143" t="s">
        <v>186</v>
      </c>
    </row>
    <row r="79" spans="1:9" ht="15">
      <c r="A79" s="136" t="s">
        <v>74</v>
      </c>
      <c r="B79" s="136" t="s">
        <v>75</v>
      </c>
      <c r="C79" s="164">
        <v>0</v>
      </c>
      <c r="D79" s="161">
        <f t="shared" si="2"/>
        <v>0</v>
      </c>
      <c r="E79" s="164">
        <v>107</v>
      </c>
      <c r="F79" s="164">
        <v>176</v>
      </c>
      <c r="G79" s="164">
        <v>39.22</v>
      </c>
      <c r="H79" s="139">
        <v>0</v>
      </c>
      <c r="I79" s="140" t="s">
        <v>187</v>
      </c>
    </row>
    <row r="80" spans="1:9" ht="15">
      <c r="A80" s="141" t="s">
        <v>85</v>
      </c>
      <c r="B80" s="141" t="s">
        <v>86</v>
      </c>
      <c r="C80" s="157">
        <v>0</v>
      </c>
      <c r="D80" s="158">
        <f t="shared" si="2"/>
        <v>0</v>
      </c>
      <c r="E80" s="157">
        <v>27</v>
      </c>
      <c r="F80" s="157">
        <v>56</v>
      </c>
      <c r="G80" s="157">
        <v>0</v>
      </c>
      <c r="H80" s="129">
        <v>0</v>
      </c>
      <c r="I80" s="143" t="s">
        <v>12</v>
      </c>
    </row>
    <row r="81" spans="1:9" ht="15">
      <c r="A81" s="141" t="s">
        <v>107</v>
      </c>
      <c r="B81" s="141" t="s">
        <v>108</v>
      </c>
      <c r="C81" s="157">
        <v>0</v>
      </c>
      <c r="D81" s="158">
        <f t="shared" si="2"/>
        <v>0</v>
      </c>
      <c r="E81" s="157">
        <v>40</v>
      </c>
      <c r="F81" s="157">
        <v>80</v>
      </c>
      <c r="G81" s="157">
        <v>0</v>
      </c>
      <c r="H81" s="129">
        <v>0</v>
      </c>
      <c r="I81" s="143" t="s">
        <v>12</v>
      </c>
    </row>
    <row r="82" spans="1:9" ht="15">
      <c r="A82" s="141" t="s">
        <v>113</v>
      </c>
      <c r="B82" s="141" t="s">
        <v>114</v>
      </c>
      <c r="C82" s="157">
        <v>0</v>
      </c>
      <c r="D82" s="158">
        <f t="shared" si="2"/>
        <v>0</v>
      </c>
      <c r="E82" s="157">
        <v>40</v>
      </c>
      <c r="F82" s="157">
        <v>40</v>
      </c>
      <c r="G82" s="157">
        <v>39.22</v>
      </c>
      <c r="H82" s="129">
        <v>0</v>
      </c>
      <c r="I82" s="143" t="s">
        <v>188</v>
      </c>
    </row>
    <row r="83" spans="1:9" ht="15">
      <c r="A83" s="159" t="s">
        <v>223</v>
      </c>
      <c r="B83" s="159" t="s">
        <v>229</v>
      </c>
      <c r="C83" s="160">
        <v>5888.3</v>
      </c>
      <c r="D83" s="161">
        <f t="shared" si="2"/>
        <v>781.5117127878426</v>
      </c>
      <c r="E83" s="160">
        <v>1012</v>
      </c>
      <c r="F83" s="160">
        <v>1114</v>
      </c>
      <c r="G83" s="160">
        <v>727.61</v>
      </c>
      <c r="H83" s="139">
        <f t="shared" si="3"/>
        <v>0.9310289124195439</v>
      </c>
      <c r="I83" s="162" t="s">
        <v>181</v>
      </c>
    </row>
    <row r="84" spans="1:9" ht="15">
      <c r="A84" s="136" t="s">
        <v>55</v>
      </c>
      <c r="B84" s="159" t="s">
        <v>56</v>
      </c>
      <c r="C84" s="160">
        <v>5888.3</v>
      </c>
      <c r="D84" s="161">
        <f t="shared" si="2"/>
        <v>781.5117127878426</v>
      </c>
      <c r="E84" s="160">
        <v>1012</v>
      </c>
      <c r="F84" s="160">
        <v>1114</v>
      </c>
      <c r="G84" s="160">
        <v>727.61</v>
      </c>
      <c r="H84" s="139">
        <f t="shared" si="3"/>
        <v>0.9310289124195439</v>
      </c>
      <c r="I84" s="162" t="s">
        <v>181</v>
      </c>
    </row>
    <row r="85" spans="1:9" ht="15">
      <c r="A85" s="136" t="s">
        <v>67</v>
      </c>
      <c r="B85" s="136" t="s">
        <v>68</v>
      </c>
      <c r="C85" s="164">
        <v>5888.3</v>
      </c>
      <c r="D85" s="161">
        <f t="shared" si="2"/>
        <v>781.5117127878426</v>
      </c>
      <c r="E85" s="164">
        <v>1012</v>
      </c>
      <c r="F85" s="164">
        <v>1114</v>
      </c>
      <c r="G85" s="164">
        <v>727.61</v>
      </c>
      <c r="H85" s="139">
        <f t="shared" si="3"/>
        <v>0.9310289124195439</v>
      </c>
      <c r="I85" s="140" t="s">
        <v>181</v>
      </c>
    </row>
    <row r="86" spans="1:9" ht="25.5">
      <c r="A86" s="163"/>
      <c r="B86" s="136" t="s">
        <v>61</v>
      </c>
      <c r="C86" s="164">
        <v>5888.3</v>
      </c>
      <c r="D86" s="161">
        <f t="shared" si="2"/>
        <v>781.5117127878426</v>
      </c>
      <c r="E86" s="164">
        <v>1012</v>
      </c>
      <c r="F86" s="164">
        <v>1114</v>
      </c>
      <c r="G86" s="164">
        <v>727.61</v>
      </c>
      <c r="H86" s="139">
        <f t="shared" si="3"/>
        <v>0.9310289124195439</v>
      </c>
      <c r="I86" s="140" t="s">
        <v>181</v>
      </c>
    </row>
    <row r="87" spans="1:9" ht="25.5">
      <c r="A87" s="136" t="s">
        <v>2</v>
      </c>
      <c r="B87" s="136" t="s">
        <v>32</v>
      </c>
      <c r="C87" s="164">
        <v>5888.3</v>
      </c>
      <c r="D87" s="161">
        <f t="shared" si="2"/>
        <v>781.5117127878426</v>
      </c>
      <c r="E87" s="164">
        <v>1012</v>
      </c>
      <c r="F87" s="164">
        <v>1114</v>
      </c>
      <c r="G87" s="164">
        <v>727.61</v>
      </c>
      <c r="H87" s="139">
        <f t="shared" si="3"/>
        <v>0.9310289124195439</v>
      </c>
      <c r="I87" s="140" t="s">
        <v>181</v>
      </c>
    </row>
    <row r="88" spans="1:9" ht="15">
      <c r="A88" s="136" t="s">
        <v>74</v>
      </c>
      <c r="B88" s="136" t="s">
        <v>75</v>
      </c>
      <c r="C88" s="164">
        <v>5888.3</v>
      </c>
      <c r="D88" s="161">
        <f t="shared" si="2"/>
        <v>781.5117127878426</v>
      </c>
      <c r="E88" s="164">
        <v>1012</v>
      </c>
      <c r="F88" s="164">
        <v>1114</v>
      </c>
      <c r="G88" s="164">
        <v>727.61</v>
      </c>
      <c r="H88" s="139">
        <f t="shared" si="3"/>
        <v>0.9310289124195439</v>
      </c>
      <c r="I88" s="140" t="s">
        <v>181</v>
      </c>
    </row>
    <row r="89" spans="1:9" ht="15">
      <c r="A89" s="141" t="s">
        <v>79</v>
      </c>
      <c r="B89" s="141" t="s">
        <v>80</v>
      </c>
      <c r="C89" s="157">
        <v>5888.3</v>
      </c>
      <c r="D89" s="158">
        <f t="shared" si="2"/>
        <v>781.5117127878426</v>
      </c>
      <c r="E89" s="157">
        <v>1012</v>
      </c>
      <c r="F89" s="157">
        <v>1114</v>
      </c>
      <c r="G89" s="157">
        <v>727.61</v>
      </c>
      <c r="H89" s="129">
        <f t="shared" si="3"/>
        <v>0.9310289124195439</v>
      </c>
      <c r="I89" s="143" t="s">
        <v>181</v>
      </c>
    </row>
    <row r="90" spans="1:9" ht="30">
      <c r="A90" s="159" t="s">
        <v>223</v>
      </c>
      <c r="B90" s="159" t="s">
        <v>230</v>
      </c>
      <c r="C90" s="160">
        <v>18388.05</v>
      </c>
      <c r="D90" s="161">
        <f t="shared" si="2"/>
        <v>2440.5136372685643</v>
      </c>
      <c r="E90" s="160">
        <v>0</v>
      </c>
      <c r="F90" s="160">
        <v>0</v>
      </c>
      <c r="G90" s="160">
        <v>0</v>
      </c>
      <c r="H90" s="139">
        <f t="shared" si="3"/>
        <v>0</v>
      </c>
      <c r="I90" s="162" t="s">
        <v>12</v>
      </c>
    </row>
    <row r="91" spans="1:9" ht="15">
      <c r="A91" s="136" t="s">
        <v>55</v>
      </c>
      <c r="B91" s="159" t="s">
        <v>56</v>
      </c>
      <c r="C91" s="160">
        <v>18388.05</v>
      </c>
      <c r="D91" s="161">
        <f t="shared" si="2"/>
        <v>2440.5136372685643</v>
      </c>
      <c r="E91" s="160">
        <v>0</v>
      </c>
      <c r="F91" s="160">
        <v>0</v>
      </c>
      <c r="G91" s="160">
        <v>0</v>
      </c>
      <c r="H91" s="139">
        <f t="shared" si="3"/>
        <v>0</v>
      </c>
      <c r="I91" s="162" t="s">
        <v>12</v>
      </c>
    </row>
    <row r="92" spans="1:9" ht="25.5">
      <c r="A92" s="163"/>
      <c r="B92" s="136" t="s">
        <v>61</v>
      </c>
      <c r="C92" s="164">
        <v>18388.05</v>
      </c>
      <c r="D92" s="161">
        <f t="shared" si="2"/>
        <v>2440.5136372685643</v>
      </c>
      <c r="E92" s="164">
        <v>0</v>
      </c>
      <c r="F92" s="164">
        <v>0</v>
      </c>
      <c r="G92" s="164">
        <v>0</v>
      </c>
      <c r="H92" s="139">
        <f t="shared" si="3"/>
        <v>0</v>
      </c>
      <c r="I92" s="140" t="s">
        <v>12</v>
      </c>
    </row>
    <row r="93" spans="1:9" ht="25.5">
      <c r="A93" s="136" t="s">
        <v>2</v>
      </c>
      <c r="B93" s="136" t="s">
        <v>36</v>
      </c>
      <c r="C93" s="164">
        <v>18388.05</v>
      </c>
      <c r="D93" s="161">
        <f t="shared" si="2"/>
        <v>2440.5136372685643</v>
      </c>
      <c r="E93" s="164">
        <v>0</v>
      </c>
      <c r="F93" s="164">
        <v>0</v>
      </c>
      <c r="G93" s="164">
        <v>0</v>
      </c>
      <c r="H93" s="139">
        <f t="shared" si="3"/>
        <v>0</v>
      </c>
      <c r="I93" s="140" t="s">
        <v>12</v>
      </c>
    </row>
    <row r="94" spans="1:9" ht="15">
      <c r="A94" s="136" t="s">
        <v>74</v>
      </c>
      <c r="B94" s="136" t="s">
        <v>75</v>
      </c>
      <c r="C94" s="164">
        <v>18388.05</v>
      </c>
      <c r="D94" s="161">
        <f t="shared" si="2"/>
        <v>2440.5136372685643</v>
      </c>
      <c r="E94" s="164">
        <v>0</v>
      </c>
      <c r="F94" s="164">
        <v>0</v>
      </c>
      <c r="G94" s="164">
        <v>0</v>
      </c>
      <c r="H94" s="139">
        <f t="shared" si="3"/>
        <v>0</v>
      </c>
      <c r="I94" s="140" t="s">
        <v>12</v>
      </c>
    </row>
    <row r="95" spans="1:9" ht="15">
      <c r="A95" s="141" t="s">
        <v>79</v>
      </c>
      <c r="B95" s="141" t="s">
        <v>80</v>
      </c>
      <c r="C95" s="157">
        <v>18388.05</v>
      </c>
      <c r="D95" s="158">
        <f t="shared" si="2"/>
        <v>2440.5136372685643</v>
      </c>
      <c r="E95" s="157">
        <v>0</v>
      </c>
      <c r="F95" s="157">
        <v>0</v>
      </c>
      <c r="G95" s="157">
        <v>0</v>
      </c>
      <c r="H95" s="129">
        <f t="shared" si="3"/>
        <v>0</v>
      </c>
      <c r="I95" s="143" t="s">
        <v>12</v>
      </c>
    </row>
    <row r="96" spans="1:9" ht="30">
      <c r="A96" s="159" t="s">
        <v>220</v>
      </c>
      <c r="B96" s="159" t="s">
        <v>231</v>
      </c>
      <c r="C96" s="160">
        <v>289621.54</v>
      </c>
      <c r="D96" s="161">
        <f t="shared" si="2"/>
        <v>38439.38416616895</v>
      </c>
      <c r="E96" s="160">
        <v>75097</v>
      </c>
      <c r="F96" s="160">
        <v>78488</v>
      </c>
      <c r="G96" s="160">
        <v>22862.62</v>
      </c>
      <c r="H96" s="139">
        <f t="shared" si="3"/>
        <v>0.5947707148784583</v>
      </c>
      <c r="I96" s="162" t="s">
        <v>163</v>
      </c>
    </row>
    <row r="97" spans="1:9" ht="45">
      <c r="A97" s="159" t="s">
        <v>223</v>
      </c>
      <c r="B97" s="159" t="s">
        <v>232</v>
      </c>
      <c r="C97" s="160">
        <v>0</v>
      </c>
      <c r="D97" s="161">
        <f t="shared" si="2"/>
        <v>0</v>
      </c>
      <c r="E97" s="160">
        <v>1327</v>
      </c>
      <c r="F97" s="160">
        <v>1327</v>
      </c>
      <c r="G97" s="160">
        <v>0</v>
      </c>
      <c r="H97" s="139">
        <v>0</v>
      </c>
      <c r="I97" s="162" t="s">
        <v>12</v>
      </c>
    </row>
    <row r="98" spans="1:9" ht="15">
      <c r="A98" s="136" t="s">
        <v>55</v>
      </c>
      <c r="B98" s="159" t="s">
        <v>56</v>
      </c>
      <c r="C98" s="160">
        <v>0</v>
      </c>
      <c r="D98" s="161">
        <f t="shared" si="2"/>
        <v>0</v>
      </c>
      <c r="E98" s="160">
        <v>1327</v>
      </c>
      <c r="F98" s="160">
        <v>1327</v>
      </c>
      <c r="G98" s="160">
        <v>0</v>
      </c>
      <c r="H98" s="139">
        <v>0</v>
      </c>
      <c r="I98" s="162" t="s">
        <v>12</v>
      </c>
    </row>
    <row r="99" spans="1:9" ht="15">
      <c r="A99" s="136" t="s">
        <v>67</v>
      </c>
      <c r="B99" s="136" t="s">
        <v>68</v>
      </c>
      <c r="C99" s="164">
        <v>0</v>
      </c>
      <c r="D99" s="161">
        <f t="shared" si="2"/>
        <v>0</v>
      </c>
      <c r="E99" s="164">
        <v>1327</v>
      </c>
      <c r="F99" s="164">
        <v>1327</v>
      </c>
      <c r="G99" s="164">
        <v>0</v>
      </c>
      <c r="H99" s="139">
        <v>0</v>
      </c>
      <c r="I99" s="140" t="s">
        <v>12</v>
      </c>
    </row>
    <row r="100" spans="1:9" ht="25.5">
      <c r="A100" s="163"/>
      <c r="B100" s="136" t="s">
        <v>60</v>
      </c>
      <c r="C100" s="164">
        <v>0</v>
      </c>
      <c r="D100" s="161">
        <f t="shared" si="2"/>
        <v>0</v>
      </c>
      <c r="E100" s="164">
        <v>1327</v>
      </c>
      <c r="F100" s="164">
        <v>1327</v>
      </c>
      <c r="G100" s="164">
        <v>0</v>
      </c>
      <c r="H100" s="139">
        <v>0</v>
      </c>
      <c r="I100" s="140" t="s">
        <v>12</v>
      </c>
    </row>
    <row r="101" spans="1:9" ht="25.5">
      <c r="A101" s="136" t="s">
        <v>2</v>
      </c>
      <c r="B101" s="136" t="s">
        <v>29</v>
      </c>
      <c r="C101" s="164">
        <v>0</v>
      </c>
      <c r="D101" s="161">
        <f t="shared" si="2"/>
        <v>0</v>
      </c>
      <c r="E101" s="164">
        <v>1327</v>
      </c>
      <c r="F101" s="164">
        <v>1327</v>
      </c>
      <c r="G101" s="164">
        <v>0</v>
      </c>
      <c r="H101" s="139">
        <v>0</v>
      </c>
      <c r="I101" s="140" t="s">
        <v>12</v>
      </c>
    </row>
    <row r="102" spans="1:9" ht="15">
      <c r="A102" s="136" t="s">
        <v>81</v>
      </c>
      <c r="B102" s="136" t="s">
        <v>82</v>
      </c>
      <c r="C102" s="164">
        <v>0</v>
      </c>
      <c r="D102" s="161">
        <f t="shared" si="2"/>
        <v>0</v>
      </c>
      <c r="E102" s="164">
        <v>1327</v>
      </c>
      <c r="F102" s="164">
        <v>1327</v>
      </c>
      <c r="G102" s="164">
        <v>0</v>
      </c>
      <c r="H102" s="139">
        <v>0</v>
      </c>
      <c r="I102" s="140" t="s">
        <v>12</v>
      </c>
    </row>
    <row r="103" spans="1:9" ht="15">
      <c r="A103" s="141" t="s">
        <v>153</v>
      </c>
      <c r="B103" s="141" t="s">
        <v>154</v>
      </c>
      <c r="C103" s="157">
        <v>0</v>
      </c>
      <c r="D103" s="158">
        <f t="shared" si="2"/>
        <v>0</v>
      </c>
      <c r="E103" s="157">
        <v>1327</v>
      </c>
      <c r="F103" s="157">
        <v>1324</v>
      </c>
      <c r="G103" s="157">
        <v>0</v>
      </c>
      <c r="H103" s="129">
        <v>0</v>
      </c>
      <c r="I103" s="143" t="s">
        <v>12</v>
      </c>
    </row>
    <row r="104" spans="1:9" ht="15">
      <c r="A104" s="141" t="s">
        <v>161</v>
      </c>
      <c r="B104" s="141" t="s">
        <v>162</v>
      </c>
      <c r="C104" s="157">
        <v>0</v>
      </c>
      <c r="D104" s="158">
        <f t="shared" si="2"/>
        <v>0</v>
      </c>
      <c r="E104" s="157">
        <v>0</v>
      </c>
      <c r="F104" s="157">
        <v>3</v>
      </c>
      <c r="G104" s="157">
        <v>0</v>
      </c>
      <c r="H104" s="129">
        <v>0</v>
      </c>
      <c r="I104" s="143" t="s">
        <v>12</v>
      </c>
    </row>
    <row r="105" spans="1:9" ht="45">
      <c r="A105" s="131" t="s">
        <v>223</v>
      </c>
      <c r="B105" s="131" t="s">
        <v>233</v>
      </c>
      <c r="C105" s="165">
        <v>5000</v>
      </c>
      <c r="D105" s="158">
        <f t="shared" si="2"/>
        <v>663.6140420731302</v>
      </c>
      <c r="E105" s="165">
        <v>0</v>
      </c>
      <c r="F105" s="165">
        <v>0</v>
      </c>
      <c r="G105" s="165">
        <v>0</v>
      </c>
      <c r="H105" s="129">
        <f t="shared" si="3"/>
        <v>0</v>
      </c>
      <c r="I105" s="133" t="s">
        <v>12</v>
      </c>
    </row>
    <row r="106" spans="1:9" ht="15">
      <c r="A106" s="136" t="s">
        <v>55</v>
      </c>
      <c r="B106" s="159" t="s">
        <v>56</v>
      </c>
      <c r="C106" s="160">
        <v>5000</v>
      </c>
      <c r="D106" s="161">
        <f t="shared" si="2"/>
        <v>663.6140420731302</v>
      </c>
      <c r="E106" s="160">
        <v>0</v>
      </c>
      <c r="F106" s="160">
        <v>0</v>
      </c>
      <c r="G106" s="160">
        <v>0</v>
      </c>
      <c r="H106" s="139">
        <f t="shared" si="3"/>
        <v>0</v>
      </c>
      <c r="I106" s="162" t="s">
        <v>12</v>
      </c>
    </row>
    <row r="107" spans="1:9" ht="15">
      <c r="A107" s="163"/>
      <c r="B107" s="136" t="s">
        <v>58</v>
      </c>
      <c r="C107" s="164">
        <v>5000</v>
      </c>
      <c r="D107" s="161">
        <f t="shared" si="2"/>
        <v>663.6140420731302</v>
      </c>
      <c r="E107" s="164">
        <v>0</v>
      </c>
      <c r="F107" s="164">
        <v>0</v>
      </c>
      <c r="G107" s="164">
        <v>0</v>
      </c>
      <c r="H107" s="139">
        <f t="shared" si="3"/>
        <v>0</v>
      </c>
      <c r="I107" s="140" t="s">
        <v>12</v>
      </c>
    </row>
    <row r="108" spans="1:9" ht="25.5">
      <c r="A108" s="136" t="s">
        <v>2</v>
      </c>
      <c r="B108" s="136" t="s">
        <v>14</v>
      </c>
      <c r="C108" s="164">
        <v>5000</v>
      </c>
      <c r="D108" s="161">
        <f t="shared" si="2"/>
        <v>663.6140420731302</v>
      </c>
      <c r="E108" s="164">
        <v>0</v>
      </c>
      <c r="F108" s="164">
        <v>0</v>
      </c>
      <c r="G108" s="164">
        <v>0</v>
      </c>
      <c r="H108" s="139">
        <f t="shared" si="3"/>
        <v>0</v>
      </c>
      <c r="I108" s="140" t="s">
        <v>12</v>
      </c>
    </row>
    <row r="109" spans="1:9" ht="15">
      <c r="A109" s="136" t="s">
        <v>74</v>
      </c>
      <c r="B109" s="136" t="s">
        <v>75</v>
      </c>
      <c r="C109" s="164">
        <v>5000</v>
      </c>
      <c r="D109" s="161">
        <f t="shared" si="2"/>
        <v>663.6140420731302</v>
      </c>
      <c r="E109" s="164">
        <v>0</v>
      </c>
      <c r="F109" s="164">
        <v>0</v>
      </c>
      <c r="G109" s="164">
        <v>0</v>
      </c>
      <c r="H109" s="139">
        <f t="shared" si="3"/>
        <v>0</v>
      </c>
      <c r="I109" s="140" t="s">
        <v>12</v>
      </c>
    </row>
    <row r="110" spans="1:9" ht="15">
      <c r="A110" s="141" t="s">
        <v>101</v>
      </c>
      <c r="B110" s="141" t="s">
        <v>102</v>
      </c>
      <c r="C110" s="157">
        <v>5000</v>
      </c>
      <c r="D110" s="158">
        <f t="shared" si="2"/>
        <v>663.6140420731302</v>
      </c>
      <c r="E110" s="157">
        <v>0</v>
      </c>
      <c r="F110" s="157">
        <v>0</v>
      </c>
      <c r="G110" s="157">
        <v>0</v>
      </c>
      <c r="H110" s="129">
        <f t="shared" si="3"/>
        <v>0</v>
      </c>
      <c r="I110" s="143" t="s">
        <v>12</v>
      </c>
    </row>
    <row r="111" spans="1:9" ht="30">
      <c r="A111" s="131" t="s">
        <v>223</v>
      </c>
      <c r="B111" s="131" t="s">
        <v>234</v>
      </c>
      <c r="C111" s="165">
        <v>91281.02</v>
      </c>
      <c r="D111" s="158">
        <f t="shared" si="2"/>
        <v>12115.07332935165</v>
      </c>
      <c r="E111" s="165">
        <v>22619</v>
      </c>
      <c r="F111" s="165">
        <v>22619</v>
      </c>
      <c r="G111" s="165">
        <v>10965.19</v>
      </c>
      <c r="H111" s="129">
        <f t="shared" si="3"/>
        <v>0.9050865563837915</v>
      </c>
      <c r="I111" s="133" t="s">
        <v>235</v>
      </c>
    </row>
    <row r="112" spans="1:9" ht="15">
      <c r="A112" s="136" t="s">
        <v>55</v>
      </c>
      <c r="B112" s="159" t="s">
        <v>56</v>
      </c>
      <c r="C112" s="160">
        <v>91281.02</v>
      </c>
      <c r="D112" s="161">
        <f aca="true" t="shared" si="4" ref="D112:D175">C112/7.5345</f>
        <v>12115.07332935165</v>
      </c>
      <c r="E112" s="160">
        <v>22619</v>
      </c>
      <c r="F112" s="160">
        <v>22619</v>
      </c>
      <c r="G112" s="160">
        <v>10965.19</v>
      </c>
      <c r="H112" s="139">
        <f aca="true" t="shared" si="5" ref="H112:H173">G112/D112</f>
        <v>0.9050865563837915</v>
      </c>
      <c r="I112" s="162" t="s">
        <v>235</v>
      </c>
    </row>
    <row r="113" spans="1:9" ht="15">
      <c r="A113" s="136" t="s">
        <v>67</v>
      </c>
      <c r="B113" s="136" t="s">
        <v>68</v>
      </c>
      <c r="C113" s="164">
        <v>91281.02</v>
      </c>
      <c r="D113" s="161">
        <f t="shared" si="4"/>
        <v>12115.07332935165</v>
      </c>
      <c r="E113" s="164">
        <v>22619</v>
      </c>
      <c r="F113" s="164">
        <v>22619</v>
      </c>
      <c r="G113" s="164">
        <v>10965.19</v>
      </c>
      <c r="H113" s="139">
        <f t="shared" si="5"/>
        <v>0.9050865563837915</v>
      </c>
      <c r="I113" s="140" t="s">
        <v>235</v>
      </c>
    </row>
    <row r="114" spans="1:9" ht="15">
      <c r="A114" s="163"/>
      <c r="B114" s="136" t="s">
        <v>58</v>
      </c>
      <c r="C114" s="164">
        <v>91281.02</v>
      </c>
      <c r="D114" s="161">
        <f t="shared" si="4"/>
        <v>12115.07332935165</v>
      </c>
      <c r="E114" s="164">
        <v>0</v>
      </c>
      <c r="F114" s="164">
        <v>0</v>
      </c>
      <c r="G114" s="164">
        <v>0</v>
      </c>
      <c r="H114" s="139">
        <f t="shared" si="5"/>
        <v>0</v>
      </c>
      <c r="I114" s="140" t="s">
        <v>12</v>
      </c>
    </row>
    <row r="115" spans="1:9" ht="25.5">
      <c r="A115" s="136" t="s">
        <v>2</v>
      </c>
      <c r="B115" s="136" t="s">
        <v>14</v>
      </c>
      <c r="C115" s="164">
        <v>91281.02</v>
      </c>
      <c r="D115" s="161">
        <f t="shared" si="4"/>
        <v>12115.07332935165</v>
      </c>
      <c r="E115" s="164">
        <v>0</v>
      </c>
      <c r="F115" s="164">
        <v>0</v>
      </c>
      <c r="G115" s="164">
        <v>0</v>
      </c>
      <c r="H115" s="139">
        <f t="shared" si="5"/>
        <v>0</v>
      </c>
      <c r="I115" s="140" t="s">
        <v>12</v>
      </c>
    </row>
    <row r="116" spans="1:9" ht="15">
      <c r="A116" s="136" t="s">
        <v>74</v>
      </c>
      <c r="B116" s="136" t="s">
        <v>75</v>
      </c>
      <c r="C116" s="164">
        <v>91281.02</v>
      </c>
      <c r="D116" s="161">
        <f t="shared" si="4"/>
        <v>12115.07332935165</v>
      </c>
      <c r="E116" s="164">
        <v>0</v>
      </c>
      <c r="F116" s="164">
        <v>0</v>
      </c>
      <c r="G116" s="164">
        <v>0</v>
      </c>
      <c r="H116" s="139">
        <f t="shared" si="5"/>
        <v>0</v>
      </c>
      <c r="I116" s="140" t="s">
        <v>12</v>
      </c>
    </row>
    <row r="117" spans="1:9" ht="15">
      <c r="A117" s="141" t="s">
        <v>85</v>
      </c>
      <c r="B117" s="141" t="s">
        <v>86</v>
      </c>
      <c r="C117" s="157">
        <v>14557.59</v>
      </c>
      <c r="D117" s="158">
        <f t="shared" si="4"/>
        <v>1932.124228548676</v>
      </c>
      <c r="E117" s="157">
        <v>0</v>
      </c>
      <c r="F117" s="157">
        <v>0</v>
      </c>
      <c r="G117" s="157">
        <v>0</v>
      </c>
      <c r="H117" s="129">
        <f t="shared" si="5"/>
        <v>0</v>
      </c>
      <c r="I117" s="143" t="s">
        <v>12</v>
      </c>
    </row>
    <row r="118" spans="1:9" ht="15">
      <c r="A118" s="141" t="s">
        <v>87</v>
      </c>
      <c r="B118" s="141" t="s">
        <v>88</v>
      </c>
      <c r="C118" s="157">
        <v>1940</v>
      </c>
      <c r="D118" s="158">
        <f t="shared" si="4"/>
        <v>257.48224832437455</v>
      </c>
      <c r="E118" s="157">
        <v>0</v>
      </c>
      <c r="F118" s="157">
        <v>0</v>
      </c>
      <c r="G118" s="157">
        <v>0</v>
      </c>
      <c r="H118" s="129">
        <f t="shared" si="5"/>
        <v>0</v>
      </c>
      <c r="I118" s="143" t="s">
        <v>12</v>
      </c>
    </row>
    <row r="119" spans="1:9" ht="15">
      <c r="A119" s="141" t="s">
        <v>89</v>
      </c>
      <c r="B119" s="141" t="s">
        <v>90</v>
      </c>
      <c r="C119" s="157">
        <v>3355.2400000000002</v>
      </c>
      <c r="D119" s="158">
        <f t="shared" si="4"/>
        <v>445.3168757050899</v>
      </c>
      <c r="E119" s="157">
        <v>0</v>
      </c>
      <c r="F119" s="157">
        <v>0</v>
      </c>
      <c r="G119" s="157">
        <v>0</v>
      </c>
      <c r="H119" s="129">
        <f t="shared" si="5"/>
        <v>0</v>
      </c>
      <c r="I119" s="143" t="s">
        <v>12</v>
      </c>
    </row>
    <row r="120" spans="1:9" ht="21" customHeight="1">
      <c r="A120" s="141" t="s">
        <v>91</v>
      </c>
      <c r="B120" s="141" t="s">
        <v>92</v>
      </c>
      <c r="C120" s="157">
        <v>16544.53</v>
      </c>
      <c r="D120" s="158">
        <f t="shared" si="4"/>
        <v>2195.8364855000327</v>
      </c>
      <c r="E120" s="157">
        <v>0</v>
      </c>
      <c r="F120" s="157">
        <v>0</v>
      </c>
      <c r="G120" s="157">
        <v>0</v>
      </c>
      <c r="H120" s="129">
        <f t="shared" si="5"/>
        <v>0</v>
      </c>
      <c r="I120" s="143" t="s">
        <v>12</v>
      </c>
    </row>
    <row r="121" spans="1:9" ht="21" customHeight="1">
      <c r="A121" s="141" t="s">
        <v>93</v>
      </c>
      <c r="B121" s="141" t="s">
        <v>94</v>
      </c>
      <c r="C121" s="157">
        <v>1914.43</v>
      </c>
      <c r="D121" s="158">
        <f t="shared" si="4"/>
        <v>254.08852611321254</v>
      </c>
      <c r="E121" s="157">
        <v>0</v>
      </c>
      <c r="F121" s="157">
        <v>0</v>
      </c>
      <c r="G121" s="157">
        <v>0</v>
      </c>
      <c r="H121" s="129">
        <f t="shared" si="5"/>
        <v>0</v>
      </c>
      <c r="I121" s="143" t="s">
        <v>12</v>
      </c>
    </row>
    <row r="122" spans="1:9" ht="21" customHeight="1">
      <c r="A122" s="141" t="s">
        <v>95</v>
      </c>
      <c r="B122" s="141" t="s">
        <v>96</v>
      </c>
      <c r="C122" s="157">
        <v>4787.11</v>
      </c>
      <c r="D122" s="158">
        <f t="shared" si="4"/>
        <v>635.3586833897405</v>
      </c>
      <c r="E122" s="157">
        <v>0</v>
      </c>
      <c r="F122" s="157">
        <v>0</v>
      </c>
      <c r="G122" s="157">
        <v>0</v>
      </c>
      <c r="H122" s="129">
        <f t="shared" si="5"/>
        <v>0</v>
      </c>
      <c r="I122" s="143" t="s">
        <v>12</v>
      </c>
    </row>
    <row r="123" spans="1:9" ht="21" customHeight="1">
      <c r="A123" s="141" t="s">
        <v>97</v>
      </c>
      <c r="B123" s="141" t="s">
        <v>98</v>
      </c>
      <c r="C123" s="157">
        <v>2494.38</v>
      </c>
      <c r="D123" s="158">
        <f t="shared" si="4"/>
        <v>331.06111885327493</v>
      </c>
      <c r="E123" s="157">
        <v>0</v>
      </c>
      <c r="F123" s="157">
        <v>0</v>
      </c>
      <c r="G123" s="157">
        <v>0</v>
      </c>
      <c r="H123" s="129">
        <f t="shared" si="5"/>
        <v>0</v>
      </c>
      <c r="I123" s="143" t="s">
        <v>12</v>
      </c>
    </row>
    <row r="124" spans="1:9" ht="21" customHeight="1">
      <c r="A124" s="141" t="s">
        <v>99</v>
      </c>
      <c r="B124" s="141" t="s">
        <v>100</v>
      </c>
      <c r="C124" s="157">
        <v>12076.84</v>
      </c>
      <c r="D124" s="158">
        <f t="shared" si="4"/>
        <v>1602.8721215740925</v>
      </c>
      <c r="E124" s="157">
        <v>0</v>
      </c>
      <c r="F124" s="157">
        <v>0</v>
      </c>
      <c r="G124" s="157">
        <v>0</v>
      </c>
      <c r="H124" s="129">
        <f t="shared" si="5"/>
        <v>0</v>
      </c>
      <c r="I124" s="143" t="s">
        <v>12</v>
      </c>
    </row>
    <row r="125" spans="1:9" ht="21" customHeight="1">
      <c r="A125" s="141" t="s">
        <v>101</v>
      </c>
      <c r="B125" s="141" t="s">
        <v>102</v>
      </c>
      <c r="C125" s="157">
        <v>4283</v>
      </c>
      <c r="D125" s="158">
        <f t="shared" si="4"/>
        <v>568.4517884398433</v>
      </c>
      <c r="E125" s="157">
        <v>0</v>
      </c>
      <c r="F125" s="157">
        <v>0</v>
      </c>
      <c r="G125" s="157">
        <v>0</v>
      </c>
      <c r="H125" s="129">
        <f t="shared" si="5"/>
        <v>0</v>
      </c>
      <c r="I125" s="143" t="s">
        <v>12</v>
      </c>
    </row>
    <row r="126" spans="1:9" ht="21" customHeight="1">
      <c r="A126" s="141" t="s">
        <v>103</v>
      </c>
      <c r="B126" s="141" t="s">
        <v>104</v>
      </c>
      <c r="C126" s="157">
        <v>14969.87</v>
      </c>
      <c r="D126" s="158">
        <f t="shared" si="4"/>
        <v>1986.8431880018582</v>
      </c>
      <c r="E126" s="157">
        <v>0</v>
      </c>
      <c r="F126" s="157">
        <v>0</v>
      </c>
      <c r="G126" s="157">
        <v>0</v>
      </c>
      <c r="H126" s="129">
        <f t="shared" si="5"/>
        <v>0</v>
      </c>
      <c r="I126" s="143" t="s">
        <v>12</v>
      </c>
    </row>
    <row r="127" spans="1:9" ht="21" customHeight="1">
      <c r="A127" s="141" t="s">
        <v>105</v>
      </c>
      <c r="B127" s="141" t="s">
        <v>106</v>
      </c>
      <c r="C127" s="157">
        <v>5493.75</v>
      </c>
      <c r="D127" s="158">
        <f t="shared" si="4"/>
        <v>729.1459287278518</v>
      </c>
      <c r="E127" s="157">
        <v>0</v>
      </c>
      <c r="F127" s="157">
        <v>0</v>
      </c>
      <c r="G127" s="157">
        <v>0</v>
      </c>
      <c r="H127" s="129">
        <f t="shared" si="5"/>
        <v>0</v>
      </c>
      <c r="I127" s="143" t="s">
        <v>12</v>
      </c>
    </row>
    <row r="128" spans="1:9" ht="21" customHeight="1">
      <c r="A128" s="141" t="s">
        <v>107</v>
      </c>
      <c r="B128" s="141" t="s">
        <v>108</v>
      </c>
      <c r="C128" s="157">
        <v>95</v>
      </c>
      <c r="D128" s="158">
        <f t="shared" si="4"/>
        <v>12.608666799389475</v>
      </c>
      <c r="E128" s="157">
        <v>0</v>
      </c>
      <c r="F128" s="157">
        <v>0</v>
      </c>
      <c r="G128" s="157">
        <v>0</v>
      </c>
      <c r="H128" s="129">
        <f t="shared" si="5"/>
        <v>0</v>
      </c>
      <c r="I128" s="143" t="s">
        <v>12</v>
      </c>
    </row>
    <row r="129" spans="1:9" ht="21" customHeight="1">
      <c r="A129" s="141" t="s">
        <v>109</v>
      </c>
      <c r="B129" s="141" t="s">
        <v>110</v>
      </c>
      <c r="C129" s="157">
        <v>2500</v>
      </c>
      <c r="D129" s="158">
        <f t="shared" si="4"/>
        <v>331.8070210365651</v>
      </c>
      <c r="E129" s="157">
        <v>0</v>
      </c>
      <c r="F129" s="157">
        <v>0</v>
      </c>
      <c r="G129" s="157">
        <v>0</v>
      </c>
      <c r="H129" s="129">
        <f t="shared" si="5"/>
        <v>0</v>
      </c>
      <c r="I129" s="143" t="s">
        <v>12</v>
      </c>
    </row>
    <row r="130" spans="1:9" ht="21" customHeight="1">
      <c r="A130" s="141" t="s">
        <v>111</v>
      </c>
      <c r="B130" s="141" t="s">
        <v>112</v>
      </c>
      <c r="C130" s="157">
        <v>240</v>
      </c>
      <c r="D130" s="158">
        <f t="shared" si="4"/>
        <v>31.85347401951025</v>
      </c>
      <c r="E130" s="157">
        <v>0</v>
      </c>
      <c r="F130" s="157">
        <v>0</v>
      </c>
      <c r="G130" s="157">
        <v>0</v>
      </c>
      <c r="H130" s="129">
        <f t="shared" si="5"/>
        <v>0</v>
      </c>
      <c r="I130" s="143" t="s">
        <v>12</v>
      </c>
    </row>
    <row r="131" spans="1:9" ht="21" customHeight="1">
      <c r="A131" s="141" t="s">
        <v>113</v>
      </c>
      <c r="B131" s="141" t="s">
        <v>114</v>
      </c>
      <c r="C131" s="157">
        <v>2041.01</v>
      </c>
      <c r="D131" s="158">
        <f t="shared" si="4"/>
        <v>270.8885792023359</v>
      </c>
      <c r="E131" s="157">
        <v>0</v>
      </c>
      <c r="F131" s="157">
        <v>0</v>
      </c>
      <c r="G131" s="157">
        <v>0</v>
      </c>
      <c r="H131" s="129">
        <f t="shared" si="5"/>
        <v>0</v>
      </c>
      <c r="I131" s="143" t="s">
        <v>12</v>
      </c>
    </row>
    <row r="132" spans="1:9" ht="21" customHeight="1">
      <c r="A132" s="141" t="s">
        <v>115</v>
      </c>
      <c r="B132" s="141" t="s">
        <v>116</v>
      </c>
      <c r="C132" s="157">
        <v>400</v>
      </c>
      <c r="D132" s="158">
        <f t="shared" si="4"/>
        <v>53.08912336585042</v>
      </c>
      <c r="E132" s="157">
        <v>0</v>
      </c>
      <c r="F132" s="157">
        <v>0</v>
      </c>
      <c r="G132" s="157">
        <v>0</v>
      </c>
      <c r="H132" s="129">
        <f t="shared" si="5"/>
        <v>0</v>
      </c>
      <c r="I132" s="143" t="s">
        <v>12</v>
      </c>
    </row>
    <row r="133" spans="1:9" ht="21" customHeight="1">
      <c r="A133" s="141" t="s">
        <v>117</v>
      </c>
      <c r="B133" s="141" t="s">
        <v>118</v>
      </c>
      <c r="C133" s="157">
        <v>3588.27</v>
      </c>
      <c r="D133" s="158">
        <f t="shared" si="4"/>
        <v>476.2452717499502</v>
      </c>
      <c r="E133" s="157">
        <v>0</v>
      </c>
      <c r="F133" s="157">
        <v>0</v>
      </c>
      <c r="G133" s="157">
        <v>0</v>
      </c>
      <c r="H133" s="129">
        <f t="shared" si="5"/>
        <v>0</v>
      </c>
      <c r="I133" s="143" t="s">
        <v>12</v>
      </c>
    </row>
    <row r="134" spans="1:9" ht="25.5">
      <c r="A134" s="166"/>
      <c r="B134" s="136" t="s">
        <v>60</v>
      </c>
      <c r="C134" s="164">
        <v>0</v>
      </c>
      <c r="D134" s="161">
        <f t="shared" si="4"/>
        <v>0</v>
      </c>
      <c r="E134" s="164">
        <v>22619</v>
      </c>
      <c r="F134" s="164">
        <v>22619</v>
      </c>
      <c r="G134" s="164">
        <v>10965.19</v>
      </c>
      <c r="H134" s="139">
        <v>0</v>
      </c>
      <c r="I134" s="140" t="s">
        <v>235</v>
      </c>
    </row>
    <row r="135" spans="1:9" ht="25.5">
      <c r="A135" s="136" t="s">
        <v>2</v>
      </c>
      <c r="B135" s="136" t="s">
        <v>29</v>
      </c>
      <c r="C135" s="164">
        <v>0</v>
      </c>
      <c r="D135" s="161">
        <f t="shared" si="4"/>
        <v>0</v>
      </c>
      <c r="E135" s="164">
        <v>22619</v>
      </c>
      <c r="F135" s="164">
        <v>22619</v>
      </c>
      <c r="G135" s="164">
        <v>10965.19</v>
      </c>
      <c r="H135" s="139">
        <v>0</v>
      </c>
      <c r="I135" s="140" t="s">
        <v>235</v>
      </c>
    </row>
    <row r="136" spans="1:9" ht="15">
      <c r="A136" s="136" t="s">
        <v>74</v>
      </c>
      <c r="B136" s="136" t="s">
        <v>75</v>
      </c>
      <c r="C136" s="164">
        <v>0</v>
      </c>
      <c r="D136" s="161">
        <f t="shared" si="4"/>
        <v>0</v>
      </c>
      <c r="E136" s="164">
        <v>22615</v>
      </c>
      <c r="F136" s="164">
        <v>22617</v>
      </c>
      <c r="G136" s="164">
        <v>10965.19</v>
      </c>
      <c r="H136" s="139">
        <v>0</v>
      </c>
      <c r="I136" s="140" t="s">
        <v>235</v>
      </c>
    </row>
    <row r="137" spans="1:9" ht="15">
      <c r="A137" s="141" t="s">
        <v>85</v>
      </c>
      <c r="B137" s="141" t="s">
        <v>86</v>
      </c>
      <c r="C137" s="157">
        <v>0</v>
      </c>
      <c r="D137" s="158">
        <f t="shared" si="4"/>
        <v>0</v>
      </c>
      <c r="E137" s="157">
        <v>2316</v>
      </c>
      <c r="F137" s="157">
        <v>2120</v>
      </c>
      <c r="G137" s="157">
        <v>822.87</v>
      </c>
      <c r="H137" s="129">
        <v>0</v>
      </c>
      <c r="I137" s="143" t="s">
        <v>164</v>
      </c>
    </row>
    <row r="138" spans="1:9" ht="15">
      <c r="A138" s="141" t="s">
        <v>87</v>
      </c>
      <c r="B138" s="141" t="s">
        <v>88</v>
      </c>
      <c r="C138" s="157">
        <v>0</v>
      </c>
      <c r="D138" s="158">
        <f t="shared" si="4"/>
        <v>0</v>
      </c>
      <c r="E138" s="157">
        <v>266</v>
      </c>
      <c r="F138" s="157">
        <v>266</v>
      </c>
      <c r="G138" s="157">
        <v>205</v>
      </c>
      <c r="H138" s="129">
        <v>0</v>
      </c>
      <c r="I138" s="143" t="s">
        <v>165</v>
      </c>
    </row>
    <row r="139" spans="1:9" ht="15">
      <c r="A139" s="141" t="s">
        <v>89</v>
      </c>
      <c r="B139" s="141" t="s">
        <v>90</v>
      </c>
      <c r="C139" s="157">
        <v>0</v>
      </c>
      <c r="D139" s="158">
        <f t="shared" si="4"/>
        <v>0</v>
      </c>
      <c r="E139" s="157">
        <v>2256</v>
      </c>
      <c r="F139" s="157">
        <v>2001</v>
      </c>
      <c r="G139" s="157">
        <v>1036.24</v>
      </c>
      <c r="H139" s="129">
        <v>0</v>
      </c>
      <c r="I139" s="143" t="s">
        <v>166</v>
      </c>
    </row>
    <row r="140" spans="1:9" ht="15">
      <c r="A140" s="141" t="s">
        <v>91</v>
      </c>
      <c r="B140" s="141" t="s">
        <v>92</v>
      </c>
      <c r="C140" s="157">
        <v>0</v>
      </c>
      <c r="D140" s="158">
        <f t="shared" si="4"/>
        <v>0</v>
      </c>
      <c r="E140" s="157">
        <v>4378</v>
      </c>
      <c r="F140" s="157">
        <v>4583</v>
      </c>
      <c r="G140" s="157">
        <v>2548.44</v>
      </c>
      <c r="H140" s="129">
        <v>0</v>
      </c>
      <c r="I140" s="143" t="s">
        <v>236</v>
      </c>
    </row>
    <row r="141" spans="1:9" ht="15">
      <c r="A141" s="141" t="s">
        <v>93</v>
      </c>
      <c r="B141" s="141" t="s">
        <v>94</v>
      </c>
      <c r="C141" s="157">
        <v>0</v>
      </c>
      <c r="D141" s="158">
        <f t="shared" si="4"/>
        <v>0</v>
      </c>
      <c r="E141" s="157">
        <v>332</v>
      </c>
      <c r="F141" s="157">
        <v>332</v>
      </c>
      <c r="G141" s="157">
        <v>259.28000000000003</v>
      </c>
      <c r="H141" s="129">
        <v>0</v>
      </c>
      <c r="I141" s="143" t="s">
        <v>237</v>
      </c>
    </row>
    <row r="142" spans="1:9" ht="21" customHeight="1">
      <c r="A142" s="141" t="s">
        <v>95</v>
      </c>
      <c r="B142" s="141" t="s">
        <v>96</v>
      </c>
      <c r="C142" s="157">
        <v>0</v>
      </c>
      <c r="D142" s="158">
        <f t="shared" si="4"/>
        <v>0</v>
      </c>
      <c r="E142" s="157">
        <v>929</v>
      </c>
      <c r="F142" s="157">
        <v>850</v>
      </c>
      <c r="G142" s="157">
        <v>230.25</v>
      </c>
      <c r="H142" s="129">
        <v>0</v>
      </c>
      <c r="I142" s="143" t="s">
        <v>169</v>
      </c>
    </row>
    <row r="143" spans="1:9" ht="21" customHeight="1">
      <c r="A143" s="141" t="s">
        <v>97</v>
      </c>
      <c r="B143" s="141" t="s">
        <v>98</v>
      </c>
      <c r="C143" s="157">
        <v>0</v>
      </c>
      <c r="D143" s="158">
        <f t="shared" si="4"/>
        <v>0</v>
      </c>
      <c r="E143" s="157">
        <v>465</v>
      </c>
      <c r="F143" s="157">
        <v>400</v>
      </c>
      <c r="G143" s="157">
        <v>344.34000000000003</v>
      </c>
      <c r="H143" s="129">
        <v>0</v>
      </c>
      <c r="I143" s="143" t="s">
        <v>170</v>
      </c>
    </row>
    <row r="144" spans="1:9" ht="21" customHeight="1">
      <c r="A144" s="141" t="s">
        <v>128</v>
      </c>
      <c r="B144" s="141" t="s">
        <v>129</v>
      </c>
      <c r="C144" s="157">
        <v>0</v>
      </c>
      <c r="D144" s="158">
        <f t="shared" si="4"/>
        <v>0</v>
      </c>
      <c r="E144" s="157">
        <v>199</v>
      </c>
      <c r="F144" s="157">
        <v>150</v>
      </c>
      <c r="G144" s="157">
        <v>50</v>
      </c>
      <c r="H144" s="129">
        <v>0</v>
      </c>
      <c r="I144" s="143" t="s">
        <v>171</v>
      </c>
    </row>
    <row r="145" spans="1:9" ht="21" customHeight="1">
      <c r="A145" s="141" t="s">
        <v>99</v>
      </c>
      <c r="B145" s="141" t="s">
        <v>100</v>
      </c>
      <c r="C145" s="157">
        <v>0</v>
      </c>
      <c r="D145" s="158">
        <f t="shared" si="4"/>
        <v>0</v>
      </c>
      <c r="E145" s="157">
        <v>3052</v>
      </c>
      <c r="F145" s="157">
        <v>3003</v>
      </c>
      <c r="G145" s="157">
        <v>1709.75</v>
      </c>
      <c r="H145" s="129">
        <v>0</v>
      </c>
      <c r="I145" s="143" t="s">
        <v>172</v>
      </c>
    </row>
    <row r="146" spans="1:9" ht="21" customHeight="1">
      <c r="A146" s="141" t="s">
        <v>101</v>
      </c>
      <c r="B146" s="141" t="s">
        <v>102</v>
      </c>
      <c r="C146" s="157">
        <v>0</v>
      </c>
      <c r="D146" s="158">
        <f t="shared" si="4"/>
        <v>0</v>
      </c>
      <c r="E146" s="157">
        <v>1991</v>
      </c>
      <c r="F146" s="157">
        <v>1850</v>
      </c>
      <c r="G146" s="157">
        <v>138.88</v>
      </c>
      <c r="H146" s="129">
        <v>0</v>
      </c>
      <c r="I146" s="143" t="s">
        <v>238</v>
      </c>
    </row>
    <row r="147" spans="1:9" ht="21" customHeight="1">
      <c r="A147" s="141" t="s">
        <v>103</v>
      </c>
      <c r="B147" s="141" t="s">
        <v>104</v>
      </c>
      <c r="C147" s="157">
        <v>0</v>
      </c>
      <c r="D147" s="158">
        <f t="shared" si="4"/>
        <v>0</v>
      </c>
      <c r="E147" s="157">
        <v>3319</v>
      </c>
      <c r="F147" s="157">
        <v>3518</v>
      </c>
      <c r="G147" s="157">
        <v>1730.6200000000001</v>
      </c>
      <c r="H147" s="129">
        <v>0</v>
      </c>
      <c r="I147" s="143" t="s">
        <v>239</v>
      </c>
    </row>
    <row r="148" spans="1:9" ht="21" customHeight="1">
      <c r="A148" s="141" t="s">
        <v>105</v>
      </c>
      <c r="B148" s="141" t="s">
        <v>106</v>
      </c>
      <c r="C148" s="157">
        <v>0</v>
      </c>
      <c r="D148" s="158">
        <f t="shared" si="4"/>
        <v>0</v>
      </c>
      <c r="E148" s="157">
        <v>664</v>
      </c>
      <c r="F148" s="157">
        <v>1000</v>
      </c>
      <c r="G148" s="157">
        <v>597.08</v>
      </c>
      <c r="H148" s="129">
        <v>0</v>
      </c>
      <c r="I148" s="143" t="s">
        <v>240</v>
      </c>
    </row>
    <row r="149" spans="1:9" ht="21" customHeight="1">
      <c r="A149" s="141" t="s">
        <v>107</v>
      </c>
      <c r="B149" s="141" t="s">
        <v>108</v>
      </c>
      <c r="C149" s="157">
        <v>0</v>
      </c>
      <c r="D149" s="158">
        <f t="shared" si="4"/>
        <v>0</v>
      </c>
      <c r="E149" s="157">
        <v>1</v>
      </c>
      <c r="F149" s="157">
        <v>1</v>
      </c>
      <c r="G149" s="157">
        <v>0</v>
      </c>
      <c r="H149" s="129">
        <v>0</v>
      </c>
      <c r="I149" s="143" t="s">
        <v>12</v>
      </c>
    </row>
    <row r="150" spans="1:9" ht="21" customHeight="1">
      <c r="A150" s="141" t="s">
        <v>109</v>
      </c>
      <c r="B150" s="141" t="s">
        <v>110</v>
      </c>
      <c r="C150" s="157">
        <v>0</v>
      </c>
      <c r="D150" s="158">
        <f t="shared" si="4"/>
        <v>0</v>
      </c>
      <c r="E150" s="157">
        <v>717</v>
      </c>
      <c r="F150" s="157">
        <v>96</v>
      </c>
      <c r="G150" s="157">
        <v>95.56</v>
      </c>
      <c r="H150" s="129">
        <v>0</v>
      </c>
      <c r="I150" s="143" t="s">
        <v>176</v>
      </c>
    </row>
    <row r="151" spans="1:9" ht="21" customHeight="1">
      <c r="A151" s="141" t="s">
        <v>111</v>
      </c>
      <c r="B151" s="141" t="s">
        <v>112</v>
      </c>
      <c r="C151" s="157">
        <v>0</v>
      </c>
      <c r="D151" s="158">
        <f t="shared" si="4"/>
        <v>0</v>
      </c>
      <c r="E151" s="157">
        <v>1</v>
      </c>
      <c r="F151" s="157">
        <v>600</v>
      </c>
      <c r="G151" s="157">
        <v>562.26</v>
      </c>
      <c r="H151" s="129">
        <v>0</v>
      </c>
      <c r="I151" s="143" t="s">
        <v>177</v>
      </c>
    </row>
    <row r="152" spans="1:9" ht="21" customHeight="1">
      <c r="A152" s="141" t="s">
        <v>135</v>
      </c>
      <c r="B152" s="141" t="s">
        <v>136</v>
      </c>
      <c r="C152" s="157">
        <v>0</v>
      </c>
      <c r="D152" s="158">
        <f t="shared" si="4"/>
        <v>0</v>
      </c>
      <c r="E152" s="157">
        <v>1</v>
      </c>
      <c r="F152" s="157">
        <v>0</v>
      </c>
      <c r="G152" s="157">
        <v>0</v>
      </c>
      <c r="H152" s="129">
        <v>0</v>
      </c>
      <c r="I152" s="143" t="s">
        <v>12</v>
      </c>
    </row>
    <row r="153" spans="1:9" ht="21" customHeight="1">
      <c r="A153" s="141" t="s">
        <v>137</v>
      </c>
      <c r="B153" s="141" t="s">
        <v>138</v>
      </c>
      <c r="C153" s="157">
        <v>0</v>
      </c>
      <c r="D153" s="158">
        <f t="shared" si="4"/>
        <v>0</v>
      </c>
      <c r="E153" s="157">
        <v>0</v>
      </c>
      <c r="F153" s="157">
        <v>180</v>
      </c>
      <c r="G153" s="157">
        <v>179.18</v>
      </c>
      <c r="H153" s="129">
        <v>0</v>
      </c>
      <c r="I153" s="143" t="s">
        <v>176</v>
      </c>
    </row>
    <row r="154" spans="1:9" ht="21" customHeight="1">
      <c r="A154" s="141" t="s">
        <v>113</v>
      </c>
      <c r="B154" s="141" t="s">
        <v>114</v>
      </c>
      <c r="C154" s="157">
        <v>0</v>
      </c>
      <c r="D154" s="158">
        <f t="shared" si="4"/>
        <v>0</v>
      </c>
      <c r="E154" s="157">
        <v>265</v>
      </c>
      <c r="F154" s="157">
        <v>265</v>
      </c>
      <c r="G154" s="157">
        <v>0</v>
      </c>
      <c r="H154" s="129">
        <v>0</v>
      </c>
      <c r="I154" s="143" t="s">
        <v>12</v>
      </c>
    </row>
    <row r="155" spans="1:9" ht="21" customHeight="1">
      <c r="A155" s="141" t="s">
        <v>115</v>
      </c>
      <c r="B155" s="141" t="s">
        <v>116</v>
      </c>
      <c r="C155" s="157">
        <v>0</v>
      </c>
      <c r="D155" s="158">
        <f t="shared" si="4"/>
        <v>0</v>
      </c>
      <c r="E155" s="157">
        <v>133</v>
      </c>
      <c r="F155" s="157">
        <v>107</v>
      </c>
      <c r="G155" s="157">
        <v>55</v>
      </c>
      <c r="H155" s="129">
        <v>0</v>
      </c>
      <c r="I155" s="143" t="s">
        <v>178</v>
      </c>
    </row>
    <row r="156" spans="1:9" ht="21" customHeight="1">
      <c r="A156" s="141" t="s">
        <v>139</v>
      </c>
      <c r="B156" s="141" t="s">
        <v>140</v>
      </c>
      <c r="C156" s="157">
        <v>0</v>
      </c>
      <c r="D156" s="158">
        <f t="shared" si="4"/>
        <v>0</v>
      </c>
      <c r="E156" s="157">
        <v>1</v>
      </c>
      <c r="F156" s="157">
        <v>95</v>
      </c>
      <c r="G156" s="157">
        <v>94.22</v>
      </c>
      <c r="H156" s="129">
        <v>0</v>
      </c>
      <c r="I156" s="143" t="s">
        <v>179</v>
      </c>
    </row>
    <row r="157" spans="1:9" ht="21" customHeight="1">
      <c r="A157" s="141" t="s">
        <v>117</v>
      </c>
      <c r="B157" s="141" t="s">
        <v>118</v>
      </c>
      <c r="C157" s="157">
        <v>0</v>
      </c>
      <c r="D157" s="158">
        <f t="shared" si="4"/>
        <v>0</v>
      </c>
      <c r="E157" s="157">
        <v>1329</v>
      </c>
      <c r="F157" s="157">
        <v>1200</v>
      </c>
      <c r="G157" s="157">
        <v>306.22</v>
      </c>
      <c r="H157" s="129">
        <v>0</v>
      </c>
      <c r="I157" s="143" t="s">
        <v>180</v>
      </c>
    </row>
    <row r="158" spans="1:9" ht="21" customHeight="1">
      <c r="A158" s="136" t="s">
        <v>141</v>
      </c>
      <c r="B158" s="136" t="s">
        <v>142</v>
      </c>
      <c r="C158" s="164">
        <v>0</v>
      </c>
      <c r="D158" s="161">
        <f t="shared" si="4"/>
        <v>0</v>
      </c>
      <c r="E158" s="164">
        <v>3</v>
      </c>
      <c r="F158" s="164">
        <v>1</v>
      </c>
      <c r="G158" s="164">
        <v>0</v>
      </c>
      <c r="H158" s="139">
        <v>0</v>
      </c>
      <c r="I158" s="140" t="s">
        <v>12</v>
      </c>
    </row>
    <row r="159" spans="1:9" ht="21" customHeight="1">
      <c r="A159" s="141" t="s">
        <v>143</v>
      </c>
      <c r="B159" s="141" t="s">
        <v>144</v>
      </c>
      <c r="C159" s="157">
        <v>0</v>
      </c>
      <c r="D159" s="158">
        <f t="shared" si="4"/>
        <v>0</v>
      </c>
      <c r="E159" s="157">
        <v>1</v>
      </c>
      <c r="F159" s="157">
        <v>0</v>
      </c>
      <c r="G159" s="157">
        <v>0</v>
      </c>
      <c r="H159" s="129">
        <v>0</v>
      </c>
      <c r="I159" s="143" t="s">
        <v>12</v>
      </c>
    </row>
    <row r="160" spans="1:9" ht="25.5">
      <c r="A160" s="141" t="s">
        <v>145</v>
      </c>
      <c r="B160" s="141" t="s">
        <v>146</v>
      </c>
      <c r="C160" s="157">
        <v>0</v>
      </c>
      <c r="D160" s="158">
        <f t="shared" si="4"/>
        <v>0</v>
      </c>
      <c r="E160" s="157">
        <v>1</v>
      </c>
      <c r="F160" s="157">
        <v>0</v>
      </c>
      <c r="G160" s="157">
        <v>0</v>
      </c>
      <c r="H160" s="129">
        <v>0</v>
      </c>
      <c r="I160" s="143" t="s">
        <v>12</v>
      </c>
    </row>
    <row r="161" spans="1:9" ht="15">
      <c r="A161" s="141" t="s">
        <v>147</v>
      </c>
      <c r="B161" s="141" t="s">
        <v>148</v>
      </c>
      <c r="C161" s="157">
        <v>0</v>
      </c>
      <c r="D161" s="158">
        <f t="shared" si="4"/>
        <v>0</v>
      </c>
      <c r="E161" s="157">
        <v>1</v>
      </c>
      <c r="F161" s="157">
        <v>1</v>
      </c>
      <c r="G161" s="157">
        <v>0</v>
      </c>
      <c r="H161" s="129">
        <v>0</v>
      </c>
      <c r="I161" s="143" t="s">
        <v>12</v>
      </c>
    </row>
    <row r="162" spans="1:9" ht="25.5">
      <c r="A162" s="136" t="s">
        <v>149</v>
      </c>
      <c r="B162" s="136" t="s">
        <v>150</v>
      </c>
      <c r="C162" s="164">
        <v>0</v>
      </c>
      <c r="D162" s="161">
        <f t="shared" si="4"/>
        <v>0</v>
      </c>
      <c r="E162" s="164">
        <v>1</v>
      </c>
      <c r="F162" s="164">
        <v>1</v>
      </c>
      <c r="G162" s="164">
        <v>0</v>
      </c>
      <c r="H162" s="139">
        <v>0</v>
      </c>
      <c r="I162" s="140" t="s">
        <v>12</v>
      </c>
    </row>
    <row r="163" spans="1:9" ht="15">
      <c r="A163" s="141" t="s">
        <v>151</v>
      </c>
      <c r="B163" s="141" t="s">
        <v>152</v>
      </c>
      <c r="C163" s="157">
        <v>0</v>
      </c>
      <c r="D163" s="158">
        <f t="shared" si="4"/>
        <v>0</v>
      </c>
      <c r="E163" s="157">
        <v>1</v>
      </c>
      <c r="F163" s="157">
        <v>1</v>
      </c>
      <c r="G163" s="157">
        <v>0</v>
      </c>
      <c r="H163" s="129">
        <v>0</v>
      </c>
      <c r="I163" s="143" t="s">
        <v>12</v>
      </c>
    </row>
    <row r="164" spans="1:9" ht="30">
      <c r="A164" s="131" t="s">
        <v>223</v>
      </c>
      <c r="B164" s="131" t="s">
        <v>241</v>
      </c>
      <c r="C164" s="165">
        <v>193340.52</v>
      </c>
      <c r="D164" s="158">
        <f t="shared" si="4"/>
        <v>25660.696794744174</v>
      </c>
      <c r="E164" s="165">
        <v>51151</v>
      </c>
      <c r="F164" s="165">
        <v>54542</v>
      </c>
      <c r="G164" s="165">
        <v>11897.43</v>
      </c>
      <c r="H164" s="129">
        <f t="shared" si="5"/>
        <v>0.46364407385994416</v>
      </c>
      <c r="I164" s="133" t="s">
        <v>242</v>
      </c>
    </row>
    <row r="165" spans="1:9" ht="15">
      <c r="A165" s="136" t="s">
        <v>55</v>
      </c>
      <c r="B165" s="159" t="s">
        <v>56</v>
      </c>
      <c r="C165" s="160">
        <v>193340.52</v>
      </c>
      <c r="D165" s="161">
        <f t="shared" si="4"/>
        <v>25660.696794744174</v>
      </c>
      <c r="E165" s="160">
        <v>51151</v>
      </c>
      <c r="F165" s="160">
        <v>54542</v>
      </c>
      <c r="G165" s="160">
        <v>11897.43</v>
      </c>
      <c r="H165" s="139">
        <f t="shared" si="5"/>
        <v>0.46364407385994416</v>
      </c>
      <c r="I165" s="162" t="s">
        <v>242</v>
      </c>
    </row>
    <row r="166" spans="1:9" ht="15">
      <c r="A166" s="136" t="s">
        <v>67</v>
      </c>
      <c r="B166" s="136" t="s">
        <v>68</v>
      </c>
      <c r="C166" s="164">
        <v>193340.52</v>
      </c>
      <c r="D166" s="161">
        <f t="shared" si="4"/>
        <v>25660.696794744174</v>
      </c>
      <c r="E166" s="164">
        <v>51151</v>
      </c>
      <c r="F166" s="164">
        <v>54542</v>
      </c>
      <c r="G166" s="164">
        <v>11897.43</v>
      </c>
      <c r="H166" s="139">
        <f t="shared" si="5"/>
        <v>0.46364407385994416</v>
      </c>
      <c r="I166" s="140" t="s">
        <v>242</v>
      </c>
    </row>
    <row r="167" spans="1:9" ht="15">
      <c r="A167" s="166"/>
      <c r="B167" s="136" t="s">
        <v>58</v>
      </c>
      <c r="C167" s="164">
        <v>193340.52</v>
      </c>
      <c r="D167" s="161">
        <f t="shared" si="4"/>
        <v>25660.696794744174</v>
      </c>
      <c r="E167" s="164">
        <v>0</v>
      </c>
      <c r="F167" s="164">
        <v>0</v>
      </c>
      <c r="G167" s="164">
        <v>0</v>
      </c>
      <c r="H167" s="139">
        <f t="shared" si="5"/>
        <v>0</v>
      </c>
      <c r="I167" s="140" t="s">
        <v>12</v>
      </c>
    </row>
    <row r="168" spans="1:9" ht="25.5">
      <c r="A168" s="136" t="s">
        <v>2</v>
      </c>
      <c r="B168" s="136" t="s">
        <v>14</v>
      </c>
      <c r="C168" s="164">
        <v>193340.52</v>
      </c>
      <c r="D168" s="161">
        <f t="shared" si="4"/>
        <v>25660.696794744174</v>
      </c>
      <c r="E168" s="164">
        <v>0</v>
      </c>
      <c r="F168" s="164">
        <v>0</v>
      </c>
      <c r="G168" s="164">
        <v>0</v>
      </c>
      <c r="H168" s="139">
        <f t="shared" si="5"/>
        <v>0</v>
      </c>
      <c r="I168" s="140" t="s">
        <v>12</v>
      </c>
    </row>
    <row r="169" spans="1:9" ht="15">
      <c r="A169" s="136" t="s">
        <v>74</v>
      </c>
      <c r="B169" s="136" t="s">
        <v>75</v>
      </c>
      <c r="C169" s="164">
        <v>193340.52</v>
      </c>
      <c r="D169" s="161">
        <f t="shared" si="4"/>
        <v>25660.696794744174</v>
      </c>
      <c r="E169" s="164">
        <v>0</v>
      </c>
      <c r="F169" s="164">
        <v>0</v>
      </c>
      <c r="G169" s="164">
        <v>0</v>
      </c>
      <c r="H169" s="139">
        <f t="shared" si="5"/>
        <v>0</v>
      </c>
      <c r="I169" s="140" t="s">
        <v>12</v>
      </c>
    </row>
    <row r="170" spans="1:9" ht="15">
      <c r="A170" s="141" t="s">
        <v>91</v>
      </c>
      <c r="B170" s="141" t="s">
        <v>92</v>
      </c>
      <c r="C170" s="157">
        <v>447.5</v>
      </c>
      <c r="D170" s="158">
        <f t="shared" si="4"/>
        <v>59.39345676554515</v>
      </c>
      <c r="E170" s="157">
        <v>0</v>
      </c>
      <c r="F170" s="157">
        <v>0</v>
      </c>
      <c r="G170" s="157">
        <v>0</v>
      </c>
      <c r="H170" s="129">
        <f t="shared" si="5"/>
        <v>0</v>
      </c>
      <c r="I170" s="143" t="s">
        <v>12</v>
      </c>
    </row>
    <row r="171" spans="1:9" ht="15">
      <c r="A171" s="141" t="s">
        <v>93</v>
      </c>
      <c r="B171" s="141" t="s">
        <v>94</v>
      </c>
      <c r="C171" s="157">
        <v>168618.61000000002</v>
      </c>
      <c r="D171" s="158">
        <f t="shared" si="4"/>
        <v>22379.53547017055</v>
      </c>
      <c r="E171" s="157">
        <v>0</v>
      </c>
      <c r="F171" s="157">
        <v>0</v>
      </c>
      <c r="G171" s="157">
        <v>0</v>
      </c>
      <c r="H171" s="129">
        <f t="shared" si="5"/>
        <v>0</v>
      </c>
      <c r="I171" s="143" t="s">
        <v>12</v>
      </c>
    </row>
    <row r="172" spans="1:9" ht="15">
      <c r="A172" s="141" t="s">
        <v>101</v>
      </c>
      <c r="B172" s="141" t="s">
        <v>102</v>
      </c>
      <c r="C172" s="157">
        <v>18685.5</v>
      </c>
      <c r="D172" s="158">
        <f t="shared" si="4"/>
        <v>2479.992036631495</v>
      </c>
      <c r="E172" s="157">
        <v>0</v>
      </c>
      <c r="F172" s="157">
        <v>0</v>
      </c>
      <c r="G172" s="157">
        <v>0</v>
      </c>
      <c r="H172" s="129">
        <f t="shared" si="5"/>
        <v>0</v>
      </c>
      <c r="I172" s="143" t="s">
        <v>12</v>
      </c>
    </row>
    <row r="173" spans="1:9" ht="15">
      <c r="A173" s="141" t="s">
        <v>103</v>
      </c>
      <c r="B173" s="141" t="s">
        <v>104</v>
      </c>
      <c r="C173" s="157">
        <v>5588.91</v>
      </c>
      <c r="D173" s="158">
        <f t="shared" si="4"/>
        <v>741.7758311765876</v>
      </c>
      <c r="E173" s="157">
        <v>0</v>
      </c>
      <c r="F173" s="157">
        <v>0</v>
      </c>
      <c r="G173" s="157">
        <v>0</v>
      </c>
      <c r="H173" s="129">
        <f t="shared" si="5"/>
        <v>0</v>
      </c>
      <c r="I173" s="143" t="s">
        <v>12</v>
      </c>
    </row>
    <row r="174" spans="1:9" ht="25.5">
      <c r="A174" s="166"/>
      <c r="B174" s="136" t="s">
        <v>60</v>
      </c>
      <c r="C174" s="164">
        <v>0</v>
      </c>
      <c r="D174" s="161">
        <f t="shared" si="4"/>
        <v>0</v>
      </c>
      <c r="E174" s="164">
        <v>51151</v>
      </c>
      <c r="F174" s="164">
        <v>54542</v>
      </c>
      <c r="G174" s="164">
        <v>11897.43</v>
      </c>
      <c r="H174" s="139">
        <v>0</v>
      </c>
      <c r="I174" s="140" t="s">
        <v>242</v>
      </c>
    </row>
    <row r="175" spans="1:9" ht="25.5">
      <c r="A175" s="136" t="s">
        <v>2</v>
      </c>
      <c r="B175" s="136" t="s">
        <v>29</v>
      </c>
      <c r="C175" s="164">
        <v>0</v>
      </c>
      <c r="D175" s="161">
        <f t="shared" si="4"/>
        <v>0</v>
      </c>
      <c r="E175" s="164">
        <v>51151</v>
      </c>
      <c r="F175" s="164">
        <v>54542</v>
      </c>
      <c r="G175" s="164">
        <v>11897.43</v>
      </c>
      <c r="H175" s="139">
        <v>0</v>
      </c>
      <c r="I175" s="140" t="s">
        <v>242</v>
      </c>
    </row>
    <row r="176" spans="1:9" ht="15">
      <c r="A176" s="136" t="s">
        <v>74</v>
      </c>
      <c r="B176" s="136" t="s">
        <v>75</v>
      </c>
      <c r="C176" s="164">
        <v>0</v>
      </c>
      <c r="D176" s="161">
        <f aca="true" t="shared" si="6" ref="D176:D239">C176/7.5345</f>
        <v>0</v>
      </c>
      <c r="E176" s="164">
        <v>51151</v>
      </c>
      <c r="F176" s="164">
        <v>54542</v>
      </c>
      <c r="G176" s="164">
        <v>11897.43</v>
      </c>
      <c r="H176" s="139">
        <v>0</v>
      </c>
      <c r="I176" s="140" t="s">
        <v>242</v>
      </c>
    </row>
    <row r="177" spans="1:9" ht="15">
      <c r="A177" s="141" t="s">
        <v>91</v>
      </c>
      <c r="B177" s="141" t="s">
        <v>92</v>
      </c>
      <c r="C177" s="157">
        <v>0</v>
      </c>
      <c r="D177" s="158">
        <f t="shared" si="6"/>
        <v>0</v>
      </c>
      <c r="E177" s="157">
        <v>133</v>
      </c>
      <c r="F177" s="157">
        <v>133</v>
      </c>
      <c r="G177" s="157">
        <v>118.45</v>
      </c>
      <c r="H177" s="129">
        <v>0</v>
      </c>
      <c r="I177" s="143" t="s">
        <v>243</v>
      </c>
    </row>
    <row r="178" spans="1:9" ht="15">
      <c r="A178" s="141" t="s">
        <v>93</v>
      </c>
      <c r="B178" s="141" t="s">
        <v>94</v>
      </c>
      <c r="C178" s="157">
        <v>0</v>
      </c>
      <c r="D178" s="158">
        <f t="shared" si="6"/>
        <v>0</v>
      </c>
      <c r="E178" s="157">
        <v>39817</v>
      </c>
      <c r="F178" s="157">
        <v>39817</v>
      </c>
      <c r="G178" s="157">
        <v>10089.97</v>
      </c>
      <c r="H178" s="129">
        <v>0</v>
      </c>
      <c r="I178" s="143" t="s">
        <v>244</v>
      </c>
    </row>
    <row r="179" spans="1:9" ht="15">
      <c r="A179" s="141" t="s">
        <v>101</v>
      </c>
      <c r="B179" s="141" t="s">
        <v>102</v>
      </c>
      <c r="C179" s="157">
        <v>0</v>
      </c>
      <c r="D179" s="158">
        <f t="shared" si="6"/>
        <v>0</v>
      </c>
      <c r="E179" s="157">
        <v>6635</v>
      </c>
      <c r="F179" s="157">
        <v>10000</v>
      </c>
      <c r="G179" s="157">
        <v>848.89</v>
      </c>
      <c r="H179" s="129">
        <v>0</v>
      </c>
      <c r="I179" s="143" t="s">
        <v>245</v>
      </c>
    </row>
    <row r="180" spans="1:9" ht="15">
      <c r="A180" s="141" t="s">
        <v>103</v>
      </c>
      <c r="B180" s="141" t="s">
        <v>104</v>
      </c>
      <c r="C180" s="157">
        <v>0</v>
      </c>
      <c r="D180" s="158">
        <f t="shared" si="6"/>
        <v>0</v>
      </c>
      <c r="E180" s="157">
        <v>1540</v>
      </c>
      <c r="F180" s="157">
        <v>1566</v>
      </c>
      <c r="G180" s="157">
        <v>840.12</v>
      </c>
      <c r="H180" s="129">
        <v>0</v>
      </c>
      <c r="I180" s="143" t="s">
        <v>246</v>
      </c>
    </row>
    <row r="181" spans="1:9" ht="15">
      <c r="A181" s="141" t="s">
        <v>105</v>
      </c>
      <c r="B181" s="141" t="s">
        <v>106</v>
      </c>
      <c r="C181" s="157">
        <v>0</v>
      </c>
      <c r="D181" s="158">
        <f t="shared" si="6"/>
        <v>0</v>
      </c>
      <c r="E181" s="157">
        <v>3026</v>
      </c>
      <c r="F181" s="157">
        <v>3026</v>
      </c>
      <c r="G181" s="157">
        <v>0</v>
      </c>
      <c r="H181" s="129">
        <v>0</v>
      </c>
      <c r="I181" s="143" t="s">
        <v>12</v>
      </c>
    </row>
    <row r="182" spans="1:9" ht="30">
      <c r="A182" s="159" t="s">
        <v>220</v>
      </c>
      <c r="B182" s="159" t="s">
        <v>247</v>
      </c>
      <c r="C182" s="160">
        <v>3066248.23</v>
      </c>
      <c r="D182" s="161">
        <f t="shared" si="6"/>
        <v>406961.0763819762</v>
      </c>
      <c r="E182" s="160">
        <v>875882</v>
      </c>
      <c r="F182" s="160">
        <v>895432</v>
      </c>
      <c r="G182" s="160">
        <v>496112.60000000003</v>
      </c>
      <c r="H182" s="139">
        <f aca="true" t="shared" si="7" ref="H182:H187">G182/D182</f>
        <v>1.2190664630893242</v>
      </c>
      <c r="I182" s="162" t="s">
        <v>248</v>
      </c>
    </row>
    <row r="183" spans="1:9" ht="30">
      <c r="A183" s="159" t="s">
        <v>223</v>
      </c>
      <c r="B183" s="159" t="s">
        <v>249</v>
      </c>
      <c r="C183" s="160">
        <v>3066248.23</v>
      </c>
      <c r="D183" s="161">
        <f t="shared" si="6"/>
        <v>406961.0763819762</v>
      </c>
      <c r="E183" s="160">
        <v>875882</v>
      </c>
      <c r="F183" s="160">
        <v>895432</v>
      </c>
      <c r="G183" s="160">
        <v>496112.60000000003</v>
      </c>
      <c r="H183" s="139">
        <f t="shared" si="7"/>
        <v>1.2190664630893242</v>
      </c>
      <c r="I183" s="162" t="s">
        <v>248</v>
      </c>
    </row>
    <row r="184" spans="1:9" ht="15">
      <c r="A184" s="136" t="s">
        <v>55</v>
      </c>
      <c r="B184" s="159" t="s">
        <v>56</v>
      </c>
      <c r="C184" s="160">
        <v>3066248.23</v>
      </c>
      <c r="D184" s="161">
        <f t="shared" si="6"/>
        <v>406961.0763819762</v>
      </c>
      <c r="E184" s="160">
        <v>875882</v>
      </c>
      <c r="F184" s="160">
        <v>895432</v>
      </c>
      <c r="G184" s="160">
        <v>496112.60000000003</v>
      </c>
      <c r="H184" s="139">
        <f t="shared" si="7"/>
        <v>1.2190664630893242</v>
      </c>
      <c r="I184" s="162" t="s">
        <v>248</v>
      </c>
    </row>
    <row r="185" spans="1:9" ht="15">
      <c r="A185" s="136" t="s">
        <v>67</v>
      </c>
      <c r="B185" s="136" t="s">
        <v>68</v>
      </c>
      <c r="C185" s="164">
        <v>3066248.23</v>
      </c>
      <c r="D185" s="161">
        <f t="shared" si="6"/>
        <v>406961.0763819762</v>
      </c>
      <c r="E185" s="164">
        <v>875882</v>
      </c>
      <c r="F185" s="164">
        <v>895432</v>
      </c>
      <c r="G185" s="164">
        <v>496112.60000000003</v>
      </c>
      <c r="H185" s="139">
        <f t="shared" si="7"/>
        <v>1.2190664630893242</v>
      </c>
      <c r="I185" s="140" t="s">
        <v>248</v>
      </c>
    </row>
    <row r="186" spans="1:9" ht="15">
      <c r="A186" s="166"/>
      <c r="B186" s="136" t="s">
        <v>59</v>
      </c>
      <c r="C186" s="164">
        <v>23957.63</v>
      </c>
      <c r="D186" s="161">
        <f t="shared" si="6"/>
        <v>3179.7239365584974</v>
      </c>
      <c r="E186" s="164">
        <v>1519</v>
      </c>
      <c r="F186" s="164">
        <v>1919</v>
      </c>
      <c r="G186" s="164">
        <v>53.59</v>
      </c>
      <c r="H186" s="139">
        <f t="shared" si="7"/>
        <v>0.016853664364964317</v>
      </c>
      <c r="I186" s="140" t="s">
        <v>119</v>
      </c>
    </row>
    <row r="187" spans="1:9" ht="15">
      <c r="A187" s="136" t="s">
        <v>2</v>
      </c>
      <c r="B187" s="136" t="s">
        <v>15</v>
      </c>
      <c r="C187" s="164">
        <v>23957.63</v>
      </c>
      <c r="D187" s="161">
        <f t="shared" si="6"/>
        <v>3179.7239365584974</v>
      </c>
      <c r="E187" s="164">
        <v>1519</v>
      </c>
      <c r="F187" s="164">
        <v>1919</v>
      </c>
      <c r="G187" s="164">
        <v>53.59</v>
      </c>
      <c r="H187" s="139">
        <f t="shared" si="7"/>
        <v>0.016853664364964317</v>
      </c>
      <c r="I187" s="140" t="s">
        <v>119</v>
      </c>
    </row>
    <row r="188" spans="1:9" ht="15">
      <c r="A188" s="136" t="s">
        <v>70</v>
      </c>
      <c r="B188" s="136" t="s">
        <v>71</v>
      </c>
      <c r="C188" s="164">
        <v>0</v>
      </c>
      <c r="D188" s="161">
        <f t="shared" si="6"/>
        <v>0</v>
      </c>
      <c r="E188" s="164">
        <v>6</v>
      </c>
      <c r="F188" s="164">
        <v>6</v>
      </c>
      <c r="G188" s="164">
        <v>0</v>
      </c>
      <c r="H188" s="139">
        <v>0</v>
      </c>
      <c r="I188" s="140" t="s">
        <v>12</v>
      </c>
    </row>
    <row r="189" spans="1:9" ht="15">
      <c r="A189" s="141" t="s">
        <v>72</v>
      </c>
      <c r="B189" s="141" t="s">
        <v>73</v>
      </c>
      <c r="C189" s="157">
        <v>0</v>
      </c>
      <c r="D189" s="158">
        <f t="shared" si="6"/>
        <v>0</v>
      </c>
      <c r="E189" s="157">
        <v>1</v>
      </c>
      <c r="F189" s="157">
        <v>1</v>
      </c>
      <c r="G189" s="157">
        <v>0</v>
      </c>
      <c r="H189" s="129">
        <v>0</v>
      </c>
      <c r="I189" s="143" t="s">
        <v>12</v>
      </c>
    </row>
    <row r="190" spans="1:9" ht="15">
      <c r="A190" s="141" t="s">
        <v>120</v>
      </c>
      <c r="B190" s="141" t="s">
        <v>121</v>
      </c>
      <c r="C190" s="157">
        <v>0</v>
      </c>
      <c r="D190" s="158">
        <f t="shared" si="6"/>
        <v>0</v>
      </c>
      <c r="E190" s="157">
        <v>1</v>
      </c>
      <c r="F190" s="157">
        <v>1</v>
      </c>
      <c r="G190" s="157">
        <v>0</v>
      </c>
      <c r="H190" s="129">
        <v>0</v>
      </c>
      <c r="I190" s="143" t="s">
        <v>12</v>
      </c>
    </row>
    <row r="191" spans="1:9" ht="15">
      <c r="A191" s="141" t="s">
        <v>122</v>
      </c>
      <c r="B191" s="141" t="s">
        <v>123</v>
      </c>
      <c r="C191" s="157">
        <v>0</v>
      </c>
      <c r="D191" s="158">
        <f t="shared" si="6"/>
        <v>0</v>
      </c>
      <c r="E191" s="157">
        <v>3</v>
      </c>
      <c r="F191" s="157">
        <v>3</v>
      </c>
      <c r="G191" s="157">
        <v>0</v>
      </c>
      <c r="H191" s="129">
        <v>0</v>
      </c>
      <c r="I191" s="143" t="s">
        <v>12</v>
      </c>
    </row>
    <row r="192" spans="1:9" ht="15">
      <c r="A192" s="141" t="s">
        <v>124</v>
      </c>
      <c r="B192" s="141" t="s">
        <v>125</v>
      </c>
      <c r="C192" s="157">
        <v>0</v>
      </c>
      <c r="D192" s="158">
        <f t="shared" si="6"/>
        <v>0</v>
      </c>
      <c r="E192" s="157">
        <v>1</v>
      </c>
      <c r="F192" s="157">
        <v>1</v>
      </c>
      <c r="G192" s="157">
        <v>0</v>
      </c>
      <c r="H192" s="129">
        <v>0</v>
      </c>
      <c r="I192" s="143" t="s">
        <v>12</v>
      </c>
    </row>
    <row r="193" spans="1:9" ht="21" customHeight="1">
      <c r="A193" s="136" t="s">
        <v>74</v>
      </c>
      <c r="B193" s="136" t="s">
        <v>75</v>
      </c>
      <c r="C193" s="164">
        <v>8963.630000000001</v>
      </c>
      <c r="D193" s="161">
        <f t="shared" si="6"/>
        <v>1189.6781471895947</v>
      </c>
      <c r="E193" s="164">
        <v>1466</v>
      </c>
      <c r="F193" s="164">
        <v>1866</v>
      </c>
      <c r="G193" s="164">
        <v>53.59</v>
      </c>
      <c r="H193" s="139">
        <f>G193/D193</f>
        <v>0.04504579673636685</v>
      </c>
      <c r="I193" s="140" t="s">
        <v>126</v>
      </c>
    </row>
    <row r="194" spans="1:9" ht="21" customHeight="1">
      <c r="A194" s="141" t="s">
        <v>85</v>
      </c>
      <c r="B194" s="141" t="s">
        <v>86</v>
      </c>
      <c r="C194" s="157">
        <v>0</v>
      </c>
      <c r="D194" s="158">
        <f t="shared" si="6"/>
        <v>0</v>
      </c>
      <c r="E194" s="157">
        <v>7</v>
      </c>
      <c r="F194" s="157">
        <v>7</v>
      </c>
      <c r="G194" s="157">
        <v>0</v>
      </c>
      <c r="H194" s="129">
        <v>0</v>
      </c>
      <c r="I194" s="143" t="s">
        <v>12</v>
      </c>
    </row>
    <row r="195" spans="1:9" ht="21" customHeight="1">
      <c r="A195" s="141" t="s">
        <v>87</v>
      </c>
      <c r="B195" s="141" t="s">
        <v>88</v>
      </c>
      <c r="C195" s="157">
        <v>0</v>
      </c>
      <c r="D195" s="158">
        <f t="shared" si="6"/>
        <v>0</v>
      </c>
      <c r="E195" s="157">
        <v>2</v>
      </c>
      <c r="F195" s="157">
        <v>2</v>
      </c>
      <c r="G195" s="157">
        <v>0</v>
      </c>
      <c r="H195" s="129">
        <v>0</v>
      </c>
      <c r="I195" s="143" t="s">
        <v>12</v>
      </c>
    </row>
    <row r="196" spans="1:9" ht="21" customHeight="1">
      <c r="A196" s="141" t="s">
        <v>89</v>
      </c>
      <c r="B196" s="141" t="s">
        <v>90</v>
      </c>
      <c r="C196" s="157">
        <v>0</v>
      </c>
      <c r="D196" s="158">
        <f t="shared" si="6"/>
        <v>0</v>
      </c>
      <c r="E196" s="157">
        <v>2</v>
      </c>
      <c r="F196" s="157">
        <v>2</v>
      </c>
      <c r="G196" s="157">
        <v>0</v>
      </c>
      <c r="H196" s="129">
        <v>0</v>
      </c>
      <c r="I196" s="143" t="s">
        <v>12</v>
      </c>
    </row>
    <row r="197" spans="1:9" ht="21" customHeight="1">
      <c r="A197" s="141" t="s">
        <v>91</v>
      </c>
      <c r="B197" s="141" t="s">
        <v>92</v>
      </c>
      <c r="C197" s="157">
        <v>2189.01</v>
      </c>
      <c r="D197" s="158">
        <f t="shared" si="6"/>
        <v>290.5315548477006</v>
      </c>
      <c r="E197" s="157">
        <v>72</v>
      </c>
      <c r="F197" s="157">
        <v>472</v>
      </c>
      <c r="G197" s="157">
        <v>9.79</v>
      </c>
      <c r="H197" s="129">
        <f>G197/D197</f>
        <v>0.033696856113037396</v>
      </c>
      <c r="I197" s="143" t="s">
        <v>127</v>
      </c>
    </row>
    <row r="198" spans="1:9" ht="21" customHeight="1">
      <c r="A198" s="141" t="s">
        <v>79</v>
      </c>
      <c r="B198" s="141" t="s">
        <v>80</v>
      </c>
      <c r="C198" s="157">
        <v>658.61</v>
      </c>
      <c r="D198" s="158">
        <f t="shared" si="6"/>
        <v>87.41256884995686</v>
      </c>
      <c r="E198" s="157">
        <v>13</v>
      </c>
      <c r="F198" s="157">
        <v>13</v>
      </c>
      <c r="G198" s="157">
        <v>0</v>
      </c>
      <c r="H198" s="129">
        <f>G198/D198</f>
        <v>0</v>
      </c>
      <c r="I198" s="143" t="s">
        <v>12</v>
      </c>
    </row>
    <row r="199" spans="1:9" ht="21" customHeight="1">
      <c r="A199" s="141" t="s">
        <v>93</v>
      </c>
      <c r="B199" s="141" t="s">
        <v>94</v>
      </c>
      <c r="C199" s="157">
        <v>0</v>
      </c>
      <c r="D199" s="158">
        <f t="shared" si="6"/>
        <v>0</v>
      </c>
      <c r="E199" s="157">
        <v>2</v>
      </c>
      <c r="F199" s="157">
        <v>2</v>
      </c>
      <c r="G199" s="157">
        <v>0</v>
      </c>
      <c r="H199" s="129">
        <v>0</v>
      </c>
      <c r="I199" s="143" t="s">
        <v>12</v>
      </c>
    </row>
    <row r="200" spans="1:9" ht="21" customHeight="1">
      <c r="A200" s="141" t="s">
        <v>95</v>
      </c>
      <c r="B200" s="141" t="s">
        <v>96</v>
      </c>
      <c r="C200" s="157">
        <v>0</v>
      </c>
      <c r="D200" s="158">
        <f t="shared" si="6"/>
        <v>0</v>
      </c>
      <c r="E200" s="157">
        <v>26</v>
      </c>
      <c r="F200" s="157">
        <v>26</v>
      </c>
      <c r="G200" s="157">
        <v>0</v>
      </c>
      <c r="H200" s="129">
        <v>0</v>
      </c>
      <c r="I200" s="143" t="s">
        <v>12</v>
      </c>
    </row>
    <row r="201" spans="1:9" ht="21" customHeight="1">
      <c r="A201" s="141" t="s">
        <v>97</v>
      </c>
      <c r="B201" s="141" t="s">
        <v>98</v>
      </c>
      <c r="C201" s="157">
        <v>2900</v>
      </c>
      <c r="D201" s="158">
        <f t="shared" si="6"/>
        <v>384.89614440241553</v>
      </c>
      <c r="E201" s="157">
        <v>66</v>
      </c>
      <c r="F201" s="157">
        <v>66</v>
      </c>
      <c r="G201" s="157">
        <v>0</v>
      </c>
      <c r="H201" s="129">
        <f>G201/D201</f>
        <v>0</v>
      </c>
      <c r="I201" s="143" t="s">
        <v>12</v>
      </c>
    </row>
    <row r="202" spans="1:9" ht="21" customHeight="1">
      <c r="A202" s="141" t="s">
        <v>128</v>
      </c>
      <c r="B202" s="141" t="s">
        <v>129</v>
      </c>
      <c r="C202" s="157">
        <v>0</v>
      </c>
      <c r="D202" s="158">
        <f t="shared" si="6"/>
        <v>0</v>
      </c>
      <c r="E202" s="157">
        <v>133</v>
      </c>
      <c r="F202" s="157">
        <v>133</v>
      </c>
      <c r="G202" s="157">
        <v>0</v>
      </c>
      <c r="H202" s="129">
        <v>0</v>
      </c>
      <c r="I202" s="143" t="s">
        <v>12</v>
      </c>
    </row>
    <row r="203" spans="1:9" ht="21" customHeight="1">
      <c r="A203" s="141" t="s">
        <v>99</v>
      </c>
      <c r="B203" s="141" t="s">
        <v>100</v>
      </c>
      <c r="C203" s="157">
        <v>0</v>
      </c>
      <c r="D203" s="158">
        <f t="shared" si="6"/>
        <v>0</v>
      </c>
      <c r="E203" s="157">
        <v>21</v>
      </c>
      <c r="F203" s="157">
        <v>21</v>
      </c>
      <c r="G203" s="157">
        <v>0</v>
      </c>
      <c r="H203" s="129">
        <v>0</v>
      </c>
      <c r="I203" s="143" t="s">
        <v>12</v>
      </c>
    </row>
    <row r="204" spans="1:9" ht="21" customHeight="1">
      <c r="A204" s="141" t="s">
        <v>101</v>
      </c>
      <c r="B204" s="141" t="s">
        <v>102</v>
      </c>
      <c r="C204" s="157">
        <v>0</v>
      </c>
      <c r="D204" s="158">
        <f t="shared" si="6"/>
        <v>0</v>
      </c>
      <c r="E204" s="157">
        <v>26</v>
      </c>
      <c r="F204" s="157">
        <v>26</v>
      </c>
      <c r="G204" s="157">
        <v>0</v>
      </c>
      <c r="H204" s="129">
        <v>0</v>
      </c>
      <c r="I204" s="143" t="s">
        <v>12</v>
      </c>
    </row>
    <row r="205" spans="1:9" ht="21" customHeight="1">
      <c r="A205" s="141" t="s">
        <v>130</v>
      </c>
      <c r="B205" s="141" t="s">
        <v>131</v>
      </c>
      <c r="C205" s="157">
        <v>0</v>
      </c>
      <c r="D205" s="158">
        <f t="shared" si="6"/>
        <v>0</v>
      </c>
      <c r="E205" s="157">
        <v>1</v>
      </c>
      <c r="F205" s="157">
        <v>1</v>
      </c>
      <c r="G205" s="157">
        <v>0</v>
      </c>
      <c r="H205" s="129">
        <v>0</v>
      </c>
      <c r="I205" s="143" t="s">
        <v>12</v>
      </c>
    </row>
    <row r="206" spans="1:9" ht="21" customHeight="1">
      <c r="A206" s="141" t="s">
        <v>103</v>
      </c>
      <c r="B206" s="141" t="s">
        <v>104</v>
      </c>
      <c r="C206" s="157">
        <v>0</v>
      </c>
      <c r="D206" s="158">
        <f t="shared" si="6"/>
        <v>0</v>
      </c>
      <c r="E206" s="157">
        <v>5</v>
      </c>
      <c r="F206" s="157">
        <v>5</v>
      </c>
      <c r="G206" s="157">
        <v>0</v>
      </c>
      <c r="H206" s="129">
        <v>0</v>
      </c>
      <c r="I206" s="143" t="s">
        <v>12</v>
      </c>
    </row>
    <row r="207" spans="1:9" ht="21" customHeight="1">
      <c r="A207" s="141" t="s">
        <v>132</v>
      </c>
      <c r="B207" s="141" t="s">
        <v>133</v>
      </c>
      <c r="C207" s="157">
        <v>0</v>
      </c>
      <c r="D207" s="158">
        <f t="shared" si="6"/>
        <v>0</v>
      </c>
      <c r="E207" s="157">
        <v>1</v>
      </c>
      <c r="F207" s="157">
        <v>1</v>
      </c>
      <c r="G207" s="157">
        <v>0</v>
      </c>
      <c r="H207" s="129">
        <v>0</v>
      </c>
      <c r="I207" s="143" t="s">
        <v>12</v>
      </c>
    </row>
    <row r="208" spans="1:9" ht="21" customHeight="1">
      <c r="A208" s="141" t="s">
        <v>105</v>
      </c>
      <c r="B208" s="141" t="s">
        <v>106</v>
      </c>
      <c r="C208" s="157">
        <v>0</v>
      </c>
      <c r="D208" s="158">
        <f t="shared" si="6"/>
        <v>0</v>
      </c>
      <c r="E208" s="157">
        <v>2</v>
      </c>
      <c r="F208" s="157">
        <v>2</v>
      </c>
      <c r="G208" s="157">
        <v>43.800000000000004</v>
      </c>
      <c r="H208" s="129">
        <v>0</v>
      </c>
      <c r="I208" s="143" t="s">
        <v>134</v>
      </c>
    </row>
    <row r="209" spans="1:9" ht="21" customHeight="1">
      <c r="A209" s="141" t="s">
        <v>107</v>
      </c>
      <c r="B209" s="141" t="s">
        <v>108</v>
      </c>
      <c r="C209" s="157">
        <v>0</v>
      </c>
      <c r="D209" s="158">
        <f t="shared" si="6"/>
        <v>0</v>
      </c>
      <c r="E209" s="157">
        <v>2</v>
      </c>
      <c r="F209" s="157">
        <v>2</v>
      </c>
      <c r="G209" s="157">
        <v>0</v>
      </c>
      <c r="H209" s="129">
        <v>0</v>
      </c>
      <c r="I209" s="143" t="s">
        <v>12</v>
      </c>
    </row>
    <row r="210" spans="1:9" ht="21" customHeight="1">
      <c r="A210" s="141" t="s">
        <v>111</v>
      </c>
      <c r="B210" s="141" t="s">
        <v>112</v>
      </c>
      <c r="C210" s="157">
        <v>0</v>
      </c>
      <c r="D210" s="158">
        <f t="shared" si="6"/>
        <v>0</v>
      </c>
      <c r="E210" s="157">
        <v>13</v>
      </c>
      <c r="F210" s="157">
        <v>13</v>
      </c>
      <c r="G210" s="157">
        <v>0</v>
      </c>
      <c r="H210" s="129">
        <v>0</v>
      </c>
      <c r="I210" s="143" t="s">
        <v>12</v>
      </c>
    </row>
    <row r="211" spans="1:9" ht="21" customHeight="1">
      <c r="A211" s="141" t="s">
        <v>135</v>
      </c>
      <c r="B211" s="141" t="s">
        <v>136</v>
      </c>
      <c r="C211" s="157">
        <v>0</v>
      </c>
      <c r="D211" s="158">
        <f t="shared" si="6"/>
        <v>0</v>
      </c>
      <c r="E211" s="157">
        <v>1</v>
      </c>
      <c r="F211" s="157">
        <v>1</v>
      </c>
      <c r="G211" s="157">
        <v>0</v>
      </c>
      <c r="H211" s="129">
        <v>0</v>
      </c>
      <c r="I211" s="143" t="s">
        <v>12</v>
      </c>
    </row>
    <row r="212" spans="1:9" ht="21" customHeight="1">
      <c r="A212" s="141" t="s">
        <v>137</v>
      </c>
      <c r="B212" s="141" t="s">
        <v>138</v>
      </c>
      <c r="C212" s="157">
        <v>1350</v>
      </c>
      <c r="D212" s="158">
        <f t="shared" si="6"/>
        <v>179.17579135974518</v>
      </c>
      <c r="E212" s="157">
        <v>0</v>
      </c>
      <c r="F212" s="157">
        <v>0</v>
      </c>
      <c r="G212" s="157">
        <v>0</v>
      </c>
      <c r="H212" s="129">
        <f>G212/D212</f>
        <v>0</v>
      </c>
      <c r="I212" s="143" t="s">
        <v>12</v>
      </c>
    </row>
    <row r="213" spans="1:9" ht="21" customHeight="1">
      <c r="A213" s="141" t="s">
        <v>113</v>
      </c>
      <c r="B213" s="141" t="s">
        <v>114</v>
      </c>
      <c r="C213" s="157">
        <v>1766.01</v>
      </c>
      <c r="D213" s="158">
        <f t="shared" si="6"/>
        <v>234.38980688831373</v>
      </c>
      <c r="E213" s="157">
        <v>1000</v>
      </c>
      <c r="F213" s="157">
        <v>1000</v>
      </c>
      <c r="G213" s="157">
        <v>0</v>
      </c>
      <c r="H213" s="129">
        <f>G213/D213</f>
        <v>0</v>
      </c>
      <c r="I213" s="143" t="s">
        <v>12</v>
      </c>
    </row>
    <row r="214" spans="1:9" ht="21" customHeight="1">
      <c r="A214" s="141" t="s">
        <v>115</v>
      </c>
      <c r="B214" s="141" t="s">
        <v>116</v>
      </c>
      <c r="C214" s="157">
        <v>100</v>
      </c>
      <c r="D214" s="158">
        <f t="shared" si="6"/>
        <v>13.272280841462605</v>
      </c>
      <c r="E214" s="157">
        <v>1</v>
      </c>
      <c r="F214" s="157">
        <v>1</v>
      </c>
      <c r="G214" s="157">
        <v>0</v>
      </c>
      <c r="H214" s="129">
        <f>G214/D214</f>
        <v>0</v>
      </c>
      <c r="I214" s="143" t="s">
        <v>12</v>
      </c>
    </row>
    <row r="215" spans="1:9" ht="21" customHeight="1">
      <c r="A215" s="141" t="s">
        <v>139</v>
      </c>
      <c r="B215" s="141" t="s">
        <v>140</v>
      </c>
      <c r="C215" s="157">
        <v>0</v>
      </c>
      <c r="D215" s="158">
        <f t="shared" si="6"/>
        <v>0</v>
      </c>
      <c r="E215" s="157">
        <v>4</v>
      </c>
      <c r="F215" s="157">
        <v>4</v>
      </c>
      <c r="G215" s="157">
        <v>0</v>
      </c>
      <c r="H215" s="129">
        <v>0</v>
      </c>
      <c r="I215" s="143" t="s">
        <v>12</v>
      </c>
    </row>
    <row r="216" spans="1:9" ht="21" customHeight="1">
      <c r="A216" s="141" t="s">
        <v>117</v>
      </c>
      <c r="B216" s="141" t="s">
        <v>118</v>
      </c>
      <c r="C216" s="157">
        <v>0</v>
      </c>
      <c r="D216" s="158">
        <f t="shared" si="6"/>
        <v>0</v>
      </c>
      <c r="E216" s="157">
        <v>66</v>
      </c>
      <c r="F216" s="157">
        <v>66</v>
      </c>
      <c r="G216" s="157">
        <v>0</v>
      </c>
      <c r="H216" s="129">
        <v>0</v>
      </c>
      <c r="I216" s="143" t="s">
        <v>12</v>
      </c>
    </row>
    <row r="217" spans="1:9" ht="21" customHeight="1">
      <c r="A217" s="136" t="s">
        <v>141</v>
      </c>
      <c r="B217" s="136" t="s">
        <v>142</v>
      </c>
      <c r="C217" s="164">
        <v>0</v>
      </c>
      <c r="D217" s="161">
        <f t="shared" si="6"/>
        <v>0</v>
      </c>
      <c r="E217" s="164">
        <v>16</v>
      </c>
      <c r="F217" s="164">
        <v>16</v>
      </c>
      <c r="G217" s="164">
        <v>0</v>
      </c>
      <c r="H217" s="139">
        <v>0</v>
      </c>
      <c r="I217" s="140" t="s">
        <v>12</v>
      </c>
    </row>
    <row r="218" spans="1:9" ht="21" customHeight="1">
      <c r="A218" s="141" t="s">
        <v>143</v>
      </c>
      <c r="B218" s="141" t="s">
        <v>144</v>
      </c>
      <c r="C218" s="157">
        <v>0</v>
      </c>
      <c r="D218" s="158">
        <f t="shared" si="6"/>
        <v>0</v>
      </c>
      <c r="E218" s="157">
        <v>1</v>
      </c>
      <c r="F218" s="157">
        <v>1</v>
      </c>
      <c r="G218" s="157">
        <v>0</v>
      </c>
      <c r="H218" s="129">
        <v>0</v>
      </c>
      <c r="I218" s="143" t="s">
        <v>12</v>
      </c>
    </row>
    <row r="219" spans="1:9" ht="21" customHeight="1">
      <c r="A219" s="141" t="s">
        <v>145</v>
      </c>
      <c r="B219" s="141" t="s">
        <v>146</v>
      </c>
      <c r="C219" s="157">
        <v>0</v>
      </c>
      <c r="D219" s="158">
        <f t="shared" si="6"/>
        <v>0</v>
      </c>
      <c r="E219" s="157">
        <v>1</v>
      </c>
      <c r="F219" s="157">
        <v>1</v>
      </c>
      <c r="G219" s="157">
        <v>0</v>
      </c>
      <c r="H219" s="129">
        <v>0</v>
      </c>
      <c r="I219" s="143" t="s">
        <v>12</v>
      </c>
    </row>
    <row r="220" spans="1:9" ht="21" customHeight="1">
      <c r="A220" s="141" t="s">
        <v>147</v>
      </c>
      <c r="B220" s="141" t="s">
        <v>148</v>
      </c>
      <c r="C220" s="157">
        <v>0</v>
      </c>
      <c r="D220" s="158">
        <f t="shared" si="6"/>
        <v>0</v>
      </c>
      <c r="E220" s="157">
        <v>14</v>
      </c>
      <c r="F220" s="157">
        <v>14</v>
      </c>
      <c r="G220" s="157">
        <v>0</v>
      </c>
      <c r="H220" s="129">
        <v>0</v>
      </c>
      <c r="I220" s="143" t="s">
        <v>12</v>
      </c>
    </row>
    <row r="221" spans="1:9" ht="21" customHeight="1">
      <c r="A221" s="130" t="s">
        <v>149</v>
      </c>
      <c r="B221" s="130" t="s">
        <v>150</v>
      </c>
      <c r="C221" s="167">
        <v>0</v>
      </c>
      <c r="D221" s="158">
        <f t="shared" si="6"/>
        <v>0</v>
      </c>
      <c r="E221" s="167">
        <v>1</v>
      </c>
      <c r="F221" s="167">
        <v>1</v>
      </c>
      <c r="G221" s="167">
        <v>0</v>
      </c>
      <c r="H221" s="129">
        <v>0</v>
      </c>
      <c r="I221" s="135" t="s">
        <v>12</v>
      </c>
    </row>
    <row r="222" spans="1:9" ht="21" customHeight="1">
      <c r="A222" s="141" t="s">
        <v>151</v>
      </c>
      <c r="B222" s="141" t="s">
        <v>152</v>
      </c>
      <c r="C222" s="157">
        <v>0</v>
      </c>
      <c r="D222" s="158">
        <f t="shared" si="6"/>
        <v>0</v>
      </c>
      <c r="E222" s="157">
        <v>1</v>
      </c>
      <c r="F222" s="157">
        <v>1</v>
      </c>
      <c r="G222" s="157">
        <v>0</v>
      </c>
      <c r="H222" s="129">
        <v>0</v>
      </c>
      <c r="I222" s="143" t="s">
        <v>12</v>
      </c>
    </row>
    <row r="223" spans="1:9" ht="21" customHeight="1">
      <c r="A223" s="136" t="s">
        <v>81</v>
      </c>
      <c r="B223" s="136" t="s">
        <v>82</v>
      </c>
      <c r="C223" s="164">
        <v>14994</v>
      </c>
      <c r="D223" s="161">
        <f t="shared" si="6"/>
        <v>1990.045789368903</v>
      </c>
      <c r="E223" s="164">
        <v>30</v>
      </c>
      <c r="F223" s="164">
        <v>30</v>
      </c>
      <c r="G223" s="164">
        <v>0</v>
      </c>
      <c r="H223" s="139">
        <f>G223/D223</f>
        <v>0</v>
      </c>
      <c r="I223" s="140" t="s">
        <v>12</v>
      </c>
    </row>
    <row r="224" spans="1:9" ht="21" customHeight="1">
      <c r="A224" s="141" t="s">
        <v>153</v>
      </c>
      <c r="B224" s="141" t="s">
        <v>154</v>
      </c>
      <c r="C224" s="157">
        <v>0</v>
      </c>
      <c r="D224" s="158">
        <f t="shared" si="6"/>
        <v>0</v>
      </c>
      <c r="E224" s="157">
        <v>26</v>
      </c>
      <c r="F224" s="157">
        <v>26</v>
      </c>
      <c r="G224" s="157">
        <v>0</v>
      </c>
      <c r="H224" s="129">
        <v>0</v>
      </c>
      <c r="I224" s="143" t="s">
        <v>12</v>
      </c>
    </row>
    <row r="225" spans="1:9" ht="21" customHeight="1">
      <c r="A225" s="141" t="s">
        <v>155</v>
      </c>
      <c r="B225" s="141" t="s">
        <v>156</v>
      </c>
      <c r="C225" s="157">
        <v>14994</v>
      </c>
      <c r="D225" s="158">
        <f t="shared" si="6"/>
        <v>1990.045789368903</v>
      </c>
      <c r="E225" s="157">
        <v>0</v>
      </c>
      <c r="F225" s="157">
        <v>0</v>
      </c>
      <c r="G225" s="157">
        <v>0</v>
      </c>
      <c r="H225" s="129">
        <f>G225/D225</f>
        <v>0</v>
      </c>
      <c r="I225" s="143" t="s">
        <v>12</v>
      </c>
    </row>
    <row r="226" spans="1:9" ht="21" customHeight="1">
      <c r="A226" s="141" t="s">
        <v>157</v>
      </c>
      <c r="B226" s="141" t="s">
        <v>158</v>
      </c>
      <c r="C226" s="157">
        <v>0</v>
      </c>
      <c r="D226" s="158">
        <f t="shared" si="6"/>
        <v>0</v>
      </c>
      <c r="E226" s="157">
        <v>1</v>
      </c>
      <c r="F226" s="157">
        <v>1</v>
      </c>
      <c r="G226" s="157">
        <v>0</v>
      </c>
      <c r="H226" s="129">
        <v>0</v>
      </c>
      <c r="I226" s="143" t="s">
        <v>12</v>
      </c>
    </row>
    <row r="227" spans="1:9" ht="21" customHeight="1">
      <c r="A227" s="141" t="s">
        <v>159</v>
      </c>
      <c r="B227" s="141" t="s">
        <v>160</v>
      </c>
      <c r="C227" s="157">
        <v>0</v>
      </c>
      <c r="D227" s="158">
        <f t="shared" si="6"/>
        <v>0</v>
      </c>
      <c r="E227" s="157">
        <v>1</v>
      </c>
      <c r="F227" s="157">
        <v>1</v>
      </c>
      <c r="G227" s="157">
        <v>0</v>
      </c>
      <c r="H227" s="129">
        <v>0</v>
      </c>
      <c r="I227" s="143" t="s">
        <v>12</v>
      </c>
    </row>
    <row r="228" spans="1:9" ht="21" customHeight="1">
      <c r="A228" s="141" t="s">
        <v>161</v>
      </c>
      <c r="B228" s="141" t="s">
        <v>162</v>
      </c>
      <c r="C228" s="157">
        <v>0</v>
      </c>
      <c r="D228" s="158">
        <f t="shared" si="6"/>
        <v>0</v>
      </c>
      <c r="E228" s="157">
        <v>2</v>
      </c>
      <c r="F228" s="157">
        <v>2</v>
      </c>
      <c r="G228" s="157">
        <v>0</v>
      </c>
      <c r="H228" s="129">
        <v>0</v>
      </c>
      <c r="I228" s="143" t="s">
        <v>12</v>
      </c>
    </row>
    <row r="229" spans="1:9" ht="21" customHeight="1">
      <c r="A229" s="166"/>
      <c r="B229" s="136" t="s">
        <v>63</v>
      </c>
      <c r="C229" s="164">
        <v>3042290.6</v>
      </c>
      <c r="D229" s="161">
        <f t="shared" si="6"/>
        <v>403781.3524454177</v>
      </c>
      <c r="E229" s="164">
        <v>874363</v>
      </c>
      <c r="F229" s="164">
        <v>893513</v>
      </c>
      <c r="G229" s="164">
        <v>494181.89</v>
      </c>
      <c r="H229" s="139">
        <f aca="true" t="shared" si="8" ref="H229:H236">G229/D229</f>
        <v>1.223884874839044</v>
      </c>
      <c r="I229" s="140" t="s">
        <v>189</v>
      </c>
    </row>
    <row r="230" spans="1:9" ht="21" customHeight="1">
      <c r="A230" s="136" t="s">
        <v>2</v>
      </c>
      <c r="B230" s="136" t="s">
        <v>37</v>
      </c>
      <c r="C230" s="164">
        <v>3042290.6</v>
      </c>
      <c r="D230" s="161">
        <f t="shared" si="6"/>
        <v>403781.3524454177</v>
      </c>
      <c r="E230" s="164">
        <v>874363</v>
      </c>
      <c r="F230" s="164">
        <v>893513</v>
      </c>
      <c r="G230" s="164">
        <v>494181.89</v>
      </c>
      <c r="H230" s="139">
        <f t="shared" si="8"/>
        <v>1.223884874839044</v>
      </c>
      <c r="I230" s="140" t="s">
        <v>189</v>
      </c>
    </row>
    <row r="231" spans="1:9" ht="21" customHeight="1">
      <c r="A231" s="136" t="s">
        <v>70</v>
      </c>
      <c r="B231" s="136" t="s">
        <v>71</v>
      </c>
      <c r="C231" s="164">
        <v>2834679.07</v>
      </c>
      <c r="D231" s="161">
        <f t="shared" si="6"/>
        <v>376226.5671245603</v>
      </c>
      <c r="E231" s="164">
        <v>814120</v>
      </c>
      <c r="F231" s="164">
        <v>814120</v>
      </c>
      <c r="G231" s="164">
        <v>450899.57</v>
      </c>
      <c r="H231" s="139">
        <f t="shared" si="8"/>
        <v>1.198478814099051</v>
      </c>
      <c r="I231" s="140" t="s">
        <v>190</v>
      </c>
    </row>
    <row r="232" spans="1:9" ht="21" customHeight="1">
      <c r="A232" s="141" t="s">
        <v>72</v>
      </c>
      <c r="B232" s="141" t="s">
        <v>73</v>
      </c>
      <c r="C232" s="157">
        <v>2238062.23</v>
      </c>
      <c r="D232" s="158">
        <f t="shared" si="6"/>
        <v>297041.90457230073</v>
      </c>
      <c r="E232" s="157">
        <v>663614</v>
      </c>
      <c r="F232" s="157">
        <v>663614</v>
      </c>
      <c r="G232" s="157">
        <v>358760.53</v>
      </c>
      <c r="H232" s="129">
        <f t="shared" si="8"/>
        <v>1.2077775037046223</v>
      </c>
      <c r="I232" s="143" t="s">
        <v>191</v>
      </c>
    </row>
    <row r="233" spans="1:9" ht="21" customHeight="1">
      <c r="A233" s="141" t="s">
        <v>120</v>
      </c>
      <c r="B233" s="141" t="s">
        <v>121</v>
      </c>
      <c r="C233" s="157">
        <v>55641.26</v>
      </c>
      <c r="D233" s="158">
        <f t="shared" si="6"/>
        <v>7384.864290928396</v>
      </c>
      <c r="E233" s="157">
        <v>10618</v>
      </c>
      <c r="F233" s="157">
        <v>10618</v>
      </c>
      <c r="G233" s="157">
        <v>6278.3</v>
      </c>
      <c r="H233" s="129">
        <f t="shared" si="8"/>
        <v>0.8501578028606829</v>
      </c>
      <c r="I233" s="143" t="s">
        <v>192</v>
      </c>
    </row>
    <row r="234" spans="1:9" ht="21" customHeight="1">
      <c r="A234" s="141" t="s">
        <v>193</v>
      </c>
      <c r="B234" s="141" t="s">
        <v>194</v>
      </c>
      <c r="C234" s="157">
        <v>62329.700000000004</v>
      </c>
      <c r="D234" s="158">
        <f t="shared" si="6"/>
        <v>8272.572831641117</v>
      </c>
      <c r="E234" s="157">
        <v>13272</v>
      </c>
      <c r="F234" s="157">
        <v>13272</v>
      </c>
      <c r="G234" s="157">
        <v>6499.43</v>
      </c>
      <c r="H234" s="129">
        <f t="shared" si="8"/>
        <v>0.7856600518693336</v>
      </c>
      <c r="I234" s="143" t="s">
        <v>195</v>
      </c>
    </row>
    <row r="235" spans="1:9" ht="21" customHeight="1">
      <c r="A235" s="141" t="s">
        <v>122</v>
      </c>
      <c r="B235" s="141" t="s">
        <v>123</v>
      </c>
      <c r="C235" s="157">
        <v>88668.48</v>
      </c>
      <c r="D235" s="158">
        <f t="shared" si="6"/>
        <v>11768.3296834561</v>
      </c>
      <c r="E235" s="157">
        <v>33445</v>
      </c>
      <c r="F235" s="157">
        <v>33445</v>
      </c>
      <c r="G235" s="157">
        <v>17953.94</v>
      </c>
      <c r="H235" s="129">
        <f t="shared" si="8"/>
        <v>1.5256149753553914</v>
      </c>
      <c r="I235" s="143" t="s">
        <v>196</v>
      </c>
    </row>
    <row r="236" spans="1:9" ht="21" customHeight="1">
      <c r="A236" s="141" t="s">
        <v>124</v>
      </c>
      <c r="B236" s="141" t="s">
        <v>125</v>
      </c>
      <c r="C236" s="157">
        <v>389977.4</v>
      </c>
      <c r="D236" s="158">
        <f t="shared" si="6"/>
        <v>51758.89574623399</v>
      </c>
      <c r="E236" s="157">
        <v>92906</v>
      </c>
      <c r="F236" s="157">
        <v>92906</v>
      </c>
      <c r="G236" s="157">
        <v>61407.37</v>
      </c>
      <c r="H236" s="129">
        <f t="shared" si="8"/>
        <v>1.186411903010277</v>
      </c>
      <c r="I236" s="143" t="s">
        <v>197</v>
      </c>
    </row>
    <row r="237" spans="1:9" ht="21" customHeight="1">
      <c r="A237" s="141" t="s">
        <v>198</v>
      </c>
      <c r="B237" s="141" t="s">
        <v>199</v>
      </c>
      <c r="C237" s="157">
        <v>0</v>
      </c>
      <c r="D237" s="158">
        <f t="shared" si="6"/>
        <v>0</v>
      </c>
      <c r="E237" s="157">
        <v>265</v>
      </c>
      <c r="F237" s="157">
        <v>265</v>
      </c>
      <c r="G237" s="157">
        <v>0</v>
      </c>
      <c r="H237" s="129">
        <v>0</v>
      </c>
      <c r="I237" s="143" t="s">
        <v>12</v>
      </c>
    </row>
    <row r="238" spans="1:9" ht="21" customHeight="1">
      <c r="A238" s="136" t="s">
        <v>74</v>
      </c>
      <c r="B238" s="136" t="s">
        <v>75</v>
      </c>
      <c r="C238" s="164">
        <v>206320.9</v>
      </c>
      <c r="D238" s="161">
        <f t="shared" si="6"/>
        <v>27383.489282633218</v>
      </c>
      <c r="E238" s="164">
        <v>54917</v>
      </c>
      <c r="F238" s="164">
        <v>74067</v>
      </c>
      <c r="G238" s="164">
        <v>42788.75</v>
      </c>
      <c r="H238" s="139">
        <f>G238/D238</f>
        <v>1.562574789442078</v>
      </c>
      <c r="I238" s="140" t="s">
        <v>200</v>
      </c>
    </row>
    <row r="239" spans="1:9" ht="21" customHeight="1">
      <c r="A239" s="141" t="s">
        <v>85</v>
      </c>
      <c r="B239" s="141" t="s">
        <v>86</v>
      </c>
      <c r="C239" s="157">
        <v>0</v>
      </c>
      <c r="D239" s="158">
        <f t="shared" si="6"/>
        <v>0</v>
      </c>
      <c r="E239" s="157">
        <v>133</v>
      </c>
      <c r="F239" s="157">
        <v>133</v>
      </c>
      <c r="G239" s="157">
        <v>0</v>
      </c>
      <c r="H239" s="129">
        <v>0</v>
      </c>
      <c r="I239" s="143" t="s">
        <v>12</v>
      </c>
    </row>
    <row r="240" spans="1:9" ht="21" customHeight="1">
      <c r="A240" s="141" t="s">
        <v>77</v>
      </c>
      <c r="B240" s="141" t="s">
        <v>78</v>
      </c>
      <c r="C240" s="157">
        <v>187946.86000000002</v>
      </c>
      <c r="D240" s="158">
        <f aca="true" t="shared" si="9" ref="D240:D264">C240/7.5345</f>
        <v>24944.835091910547</v>
      </c>
      <c r="E240" s="157">
        <v>46453</v>
      </c>
      <c r="F240" s="157">
        <v>46453</v>
      </c>
      <c r="G240" s="157">
        <v>32910.88</v>
      </c>
      <c r="H240" s="129">
        <f>G240/D240</f>
        <v>1.3193464650593256</v>
      </c>
      <c r="I240" s="143" t="s">
        <v>201</v>
      </c>
    </row>
    <row r="241" spans="1:9" ht="21" customHeight="1">
      <c r="A241" s="141" t="s">
        <v>89</v>
      </c>
      <c r="B241" s="141" t="s">
        <v>90</v>
      </c>
      <c r="C241" s="157">
        <v>0</v>
      </c>
      <c r="D241" s="158">
        <f t="shared" si="9"/>
        <v>0</v>
      </c>
      <c r="E241" s="157">
        <v>1</v>
      </c>
      <c r="F241" s="157">
        <v>1</v>
      </c>
      <c r="G241" s="157">
        <v>0</v>
      </c>
      <c r="H241" s="129">
        <v>0</v>
      </c>
      <c r="I241" s="143" t="s">
        <v>12</v>
      </c>
    </row>
    <row r="242" spans="1:9" ht="21" customHeight="1">
      <c r="A242" s="141" t="s">
        <v>91</v>
      </c>
      <c r="B242" s="141" t="s">
        <v>92</v>
      </c>
      <c r="C242" s="157">
        <v>0</v>
      </c>
      <c r="D242" s="158">
        <f t="shared" si="9"/>
        <v>0</v>
      </c>
      <c r="E242" s="157">
        <v>664</v>
      </c>
      <c r="F242" s="157">
        <v>664</v>
      </c>
      <c r="G242" s="157">
        <v>0</v>
      </c>
      <c r="H242" s="129">
        <v>0</v>
      </c>
      <c r="I242" s="143" t="s">
        <v>12</v>
      </c>
    </row>
    <row r="243" spans="1:9" ht="21" customHeight="1">
      <c r="A243" s="141" t="s">
        <v>79</v>
      </c>
      <c r="B243" s="141" t="s">
        <v>80</v>
      </c>
      <c r="C243" s="157">
        <v>7575.81</v>
      </c>
      <c r="D243" s="158">
        <f t="shared" si="9"/>
        <v>1005.4827792156082</v>
      </c>
      <c r="E243" s="157">
        <v>1725</v>
      </c>
      <c r="F243" s="157">
        <v>20875</v>
      </c>
      <c r="G243" s="157">
        <v>9877.87</v>
      </c>
      <c r="H243" s="129">
        <f>G243/D243</f>
        <v>9.824007137850607</v>
      </c>
      <c r="I243" s="143" t="s">
        <v>202</v>
      </c>
    </row>
    <row r="244" spans="1:9" ht="21" customHeight="1">
      <c r="A244" s="141" t="s">
        <v>97</v>
      </c>
      <c r="B244" s="141" t="s">
        <v>98</v>
      </c>
      <c r="C244" s="157">
        <v>0</v>
      </c>
      <c r="D244" s="158">
        <f t="shared" si="9"/>
        <v>0</v>
      </c>
      <c r="E244" s="157">
        <v>664</v>
      </c>
      <c r="F244" s="157">
        <v>664</v>
      </c>
      <c r="G244" s="157">
        <v>0</v>
      </c>
      <c r="H244" s="129">
        <v>0</v>
      </c>
      <c r="I244" s="143" t="s">
        <v>12</v>
      </c>
    </row>
    <row r="245" spans="1:9" ht="21" customHeight="1">
      <c r="A245" s="141" t="s">
        <v>101</v>
      </c>
      <c r="B245" s="141" t="s">
        <v>102</v>
      </c>
      <c r="C245" s="157">
        <v>0</v>
      </c>
      <c r="D245" s="158">
        <f t="shared" si="9"/>
        <v>0</v>
      </c>
      <c r="E245" s="157">
        <v>1328</v>
      </c>
      <c r="F245" s="157">
        <v>1328</v>
      </c>
      <c r="G245" s="157">
        <v>0</v>
      </c>
      <c r="H245" s="129">
        <v>0</v>
      </c>
      <c r="I245" s="143" t="s">
        <v>12</v>
      </c>
    </row>
    <row r="246" spans="1:9" ht="21" customHeight="1">
      <c r="A246" s="141" t="s">
        <v>105</v>
      </c>
      <c r="B246" s="141" t="s">
        <v>106</v>
      </c>
      <c r="C246" s="157">
        <v>2750</v>
      </c>
      <c r="D246" s="158">
        <f t="shared" si="9"/>
        <v>364.98772314022165</v>
      </c>
      <c r="E246" s="157">
        <v>265</v>
      </c>
      <c r="F246" s="157">
        <v>265</v>
      </c>
      <c r="G246" s="157">
        <v>0</v>
      </c>
      <c r="H246" s="129">
        <f>G246/D246</f>
        <v>0</v>
      </c>
      <c r="I246" s="143" t="s">
        <v>12</v>
      </c>
    </row>
    <row r="247" spans="1:9" ht="21" customHeight="1">
      <c r="A247" s="141" t="s">
        <v>113</v>
      </c>
      <c r="B247" s="141" t="s">
        <v>114</v>
      </c>
      <c r="C247" s="157">
        <v>0</v>
      </c>
      <c r="D247" s="158">
        <f t="shared" si="9"/>
        <v>0</v>
      </c>
      <c r="E247" s="157">
        <v>531</v>
      </c>
      <c r="F247" s="157">
        <v>531</v>
      </c>
      <c r="G247" s="157">
        <v>0</v>
      </c>
      <c r="H247" s="129">
        <v>0</v>
      </c>
      <c r="I247" s="143" t="s">
        <v>12</v>
      </c>
    </row>
    <row r="248" spans="1:9" ht="21" customHeight="1">
      <c r="A248" s="141" t="s">
        <v>139</v>
      </c>
      <c r="B248" s="141" t="s">
        <v>140</v>
      </c>
      <c r="C248" s="157">
        <v>8048.2300000000005</v>
      </c>
      <c r="D248" s="158">
        <f t="shared" si="9"/>
        <v>1068.183688366846</v>
      </c>
      <c r="E248" s="157">
        <v>1427</v>
      </c>
      <c r="F248" s="157">
        <v>1427</v>
      </c>
      <c r="G248" s="157">
        <v>0</v>
      </c>
      <c r="H248" s="129">
        <v>0</v>
      </c>
      <c r="I248" s="143" t="s">
        <v>12</v>
      </c>
    </row>
    <row r="249" spans="1:9" ht="21" customHeight="1">
      <c r="A249" s="141" t="s">
        <v>203</v>
      </c>
      <c r="B249" s="141" t="s">
        <v>204</v>
      </c>
      <c r="C249" s="157">
        <v>0</v>
      </c>
      <c r="D249" s="158">
        <f t="shared" si="9"/>
        <v>0</v>
      </c>
      <c r="E249" s="157">
        <v>1062</v>
      </c>
      <c r="F249" s="157">
        <v>1062</v>
      </c>
      <c r="G249" s="157">
        <v>0</v>
      </c>
      <c r="H249" s="129">
        <v>0</v>
      </c>
      <c r="I249" s="143" t="s">
        <v>12</v>
      </c>
    </row>
    <row r="250" spans="1:9" ht="21" customHeight="1">
      <c r="A250" s="141" t="s">
        <v>117</v>
      </c>
      <c r="B250" s="141" t="s">
        <v>118</v>
      </c>
      <c r="C250" s="157">
        <v>0</v>
      </c>
      <c r="D250" s="158">
        <f t="shared" si="9"/>
        <v>0</v>
      </c>
      <c r="E250" s="157">
        <v>664</v>
      </c>
      <c r="F250" s="157">
        <v>664</v>
      </c>
      <c r="G250" s="157">
        <v>0</v>
      </c>
      <c r="H250" s="129">
        <v>0</v>
      </c>
      <c r="I250" s="143" t="s">
        <v>12</v>
      </c>
    </row>
    <row r="251" spans="1:9" ht="21" customHeight="1">
      <c r="A251" s="136" t="s">
        <v>141</v>
      </c>
      <c r="B251" s="136" t="s">
        <v>142</v>
      </c>
      <c r="C251" s="164">
        <v>0</v>
      </c>
      <c r="D251" s="161">
        <f t="shared" si="9"/>
        <v>0</v>
      </c>
      <c r="E251" s="164">
        <v>14</v>
      </c>
      <c r="F251" s="164">
        <v>14</v>
      </c>
      <c r="G251" s="164">
        <v>0</v>
      </c>
      <c r="H251" s="139">
        <v>0</v>
      </c>
      <c r="I251" s="140" t="s">
        <v>12</v>
      </c>
    </row>
    <row r="252" spans="1:9" ht="21" customHeight="1">
      <c r="A252" s="141" t="s">
        <v>147</v>
      </c>
      <c r="B252" s="141" t="s">
        <v>148</v>
      </c>
      <c r="C252" s="157">
        <v>0</v>
      </c>
      <c r="D252" s="158">
        <f t="shared" si="9"/>
        <v>0</v>
      </c>
      <c r="E252" s="157">
        <v>14</v>
      </c>
      <c r="F252" s="157">
        <v>14</v>
      </c>
      <c r="G252" s="157">
        <v>0</v>
      </c>
      <c r="H252" s="129">
        <v>0</v>
      </c>
      <c r="I252" s="143" t="s">
        <v>12</v>
      </c>
    </row>
    <row r="253" spans="1:9" ht="28.5" customHeight="1">
      <c r="A253" s="136" t="s">
        <v>149</v>
      </c>
      <c r="B253" s="136" t="s">
        <v>150</v>
      </c>
      <c r="C253" s="164">
        <v>604.8</v>
      </c>
      <c r="D253" s="161">
        <f t="shared" si="9"/>
        <v>80.27075452916583</v>
      </c>
      <c r="E253" s="164">
        <v>1327</v>
      </c>
      <c r="F253" s="164">
        <v>1327</v>
      </c>
      <c r="G253" s="164">
        <v>0</v>
      </c>
      <c r="H253" s="139">
        <f>G253/D253</f>
        <v>0</v>
      </c>
      <c r="I253" s="140" t="s">
        <v>12</v>
      </c>
    </row>
    <row r="254" spans="1:9" ht="21" customHeight="1">
      <c r="A254" s="141" t="s">
        <v>151</v>
      </c>
      <c r="B254" s="141" t="s">
        <v>152</v>
      </c>
      <c r="C254" s="157">
        <v>604.8</v>
      </c>
      <c r="D254" s="158">
        <f t="shared" si="9"/>
        <v>80.27075452916583</v>
      </c>
      <c r="E254" s="157">
        <v>1327</v>
      </c>
      <c r="F254" s="157">
        <v>1327</v>
      </c>
      <c r="G254" s="157">
        <v>0</v>
      </c>
      <c r="H254" s="129">
        <f>G254/D254</f>
        <v>0</v>
      </c>
      <c r="I254" s="143" t="s">
        <v>12</v>
      </c>
    </row>
    <row r="255" spans="1:9" ht="21" customHeight="1">
      <c r="A255" s="130" t="s">
        <v>205</v>
      </c>
      <c r="B255" s="130" t="s">
        <v>206</v>
      </c>
      <c r="C255" s="167">
        <v>0</v>
      </c>
      <c r="D255" s="158">
        <f t="shared" si="9"/>
        <v>0</v>
      </c>
      <c r="E255" s="167">
        <v>0</v>
      </c>
      <c r="F255" s="167">
        <v>0</v>
      </c>
      <c r="G255" s="167">
        <v>195.16</v>
      </c>
      <c r="H255" s="129">
        <v>0</v>
      </c>
      <c r="I255" s="135" t="s">
        <v>12</v>
      </c>
    </row>
    <row r="256" spans="1:9" ht="21" customHeight="1">
      <c r="A256" s="141" t="s">
        <v>207</v>
      </c>
      <c r="B256" s="141" t="s">
        <v>208</v>
      </c>
      <c r="C256" s="157">
        <v>0</v>
      </c>
      <c r="D256" s="158">
        <f t="shared" si="9"/>
        <v>0</v>
      </c>
      <c r="E256" s="157">
        <v>0</v>
      </c>
      <c r="F256" s="157">
        <v>0</v>
      </c>
      <c r="G256" s="157">
        <v>195.16</v>
      </c>
      <c r="H256" s="129">
        <v>0</v>
      </c>
      <c r="I256" s="143" t="s">
        <v>12</v>
      </c>
    </row>
    <row r="257" spans="1:9" ht="21" customHeight="1">
      <c r="A257" s="136" t="s">
        <v>81</v>
      </c>
      <c r="B257" s="136" t="s">
        <v>82</v>
      </c>
      <c r="C257" s="164">
        <v>685.83</v>
      </c>
      <c r="D257" s="161">
        <f t="shared" si="9"/>
        <v>91.02528369500298</v>
      </c>
      <c r="E257" s="164">
        <v>3985</v>
      </c>
      <c r="F257" s="164">
        <v>3985</v>
      </c>
      <c r="G257" s="164">
        <v>298.41</v>
      </c>
      <c r="H257" s="139">
        <f>G257/D257</f>
        <v>3.2783199116399113</v>
      </c>
      <c r="I257" s="140" t="s">
        <v>209</v>
      </c>
    </row>
    <row r="258" spans="1:9" ht="21" customHeight="1">
      <c r="A258" s="141" t="s">
        <v>159</v>
      </c>
      <c r="B258" s="141" t="s">
        <v>160</v>
      </c>
      <c r="C258" s="157">
        <v>0</v>
      </c>
      <c r="D258" s="158">
        <f t="shared" si="9"/>
        <v>0</v>
      </c>
      <c r="E258" s="157">
        <v>1</v>
      </c>
      <c r="F258" s="157">
        <v>1</v>
      </c>
      <c r="G258" s="157">
        <v>0</v>
      </c>
      <c r="H258" s="129">
        <v>0</v>
      </c>
      <c r="I258" s="143" t="s">
        <v>12</v>
      </c>
    </row>
    <row r="259" spans="1:9" ht="21" customHeight="1">
      <c r="A259" s="141" t="s">
        <v>161</v>
      </c>
      <c r="B259" s="141" t="s">
        <v>162</v>
      </c>
      <c r="C259" s="157">
        <v>0</v>
      </c>
      <c r="D259" s="158">
        <f t="shared" si="9"/>
        <v>0</v>
      </c>
      <c r="E259" s="157">
        <v>2</v>
      </c>
      <c r="F259" s="157">
        <v>2</v>
      </c>
      <c r="G259" s="157">
        <v>260.6</v>
      </c>
      <c r="H259" s="129">
        <v>0</v>
      </c>
      <c r="I259" s="143" t="s">
        <v>210</v>
      </c>
    </row>
    <row r="260" spans="1:9" ht="21" customHeight="1">
      <c r="A260" s="141" t="s">
        <v>83</v>
      </c>
      <c r="B260" s="141" t="s">
        <v>84</v>
      </c>
      <c r="C260" s="157">
        <v>685.83</v>
      </c>
      <c r="D260" s="158">
        <f t="shared" si="9"/>
        <v>91.02528369500298</v>
      </c>
      <c r="E260" s="157">
        <v>3982</v>
      </c>
      <c r="F260" s="157">
        <v>3982</v>
      </c>
      <c r="G260" s="157">
        <v>37.81</v>
      </c>
      <c r="H260" s="129">
        <f>G260/D260</f>
        <v>0.41537909540265083</v>
      </c>
      <c r="I260" s="143" t="s">
        <v>211</v>
      </c>
    </row>
    <row r="261" spans="1:9" ht="21" customHeight="1">
      <c r="A261" s="127"/>
      <c r="B261" s="130" t="s">
        <v>64</v>
      </c>
      <c r="C261" s="167">
        <v>0</v>
      </c>
      <c r="D261" s="158">
        <f t="shared" si="9"/>
        <v>0</v>
      </c>
      <c r="E261" s="167">
        <v>0</v>
      </c>
      <c r="F261" s="167">
        <v>0</v>
      </c>
      <c r="G261" s="167">
        <v>1877.1200000000001</v>
      </c>
      <c r="H261" s="129">
        <v>0</v>
      </c>
      <c r="I261" s="135" t="s">
        <v>12</v>
      </c>
    </row>
    <row r="262" spans="1:9" ht="21" customHeight="1">
      <c r="A262" s="136" t="s">
        <v>2</v>
      </c>
      <c r="B262" s="136" t="s">
        <v>43</v>
      </c>
      <c r="C262" s="164">
        <v>0</v>
      </c>
      <c r="D262" s="161">
        <f t="shared" si="9"/>
        <v>0</v>
      </c>
      <c r="E262" s="164">
        <v>0</v>
      </c>
      <c r="F262" s="164">
        <v>0</v>
      </c>
      <c r="G262" s="164">
        <v>1877.1200000000001</v>
      </c>
      <c r="H262" s="139">
        <v>0</v>
      </c>
      <c r="I262" s="140" t="s">
        <v>12</v>
      </c>
    </row>
    <row r="263" spans="1:9" ht="21" customHeight="1">
      <c r="A263" s="136" t="s">
        <v>81</v>
      </c>
      <c r="B263" s="136" t="s">
        <v>82</v>
      </c>
      <c r="C263" s="164">
        <v>0</v>
      </c>
      <c r="D263" s="161">
        <f t="shared" si="9"/>
        <v>0</v>
      </c>
      <c r="E263" s="164">
        <v>0</v>
      </c>
      <c r="F263" s="164">
        <v>0</v>
      </c>
      <c r="G263" s="164">
        <v>1877.1200000000001</v>
      </c>
      <c r="H263" s="139">
        <v>0</v>
      </c>
      <c r="I263" s="140" t="s">
        <v>12</v>
      </c>
    </row>
    <row r="264" spans="1:9" ht="21" customHeight="1">
      <c r="A264" s="141" t="s">
        <v>153</v>
      </c>
      <c r="B264" s="141" t="s">
        <v>154</v>
      </c>
      <c r="C264" s="157">
        <v>0</v>
      </c>
      <c r="D264" s="158">
        <f t="shared" si="9"/>
        <v>0</v>
      </c>
      <c r="E264" s="157">
        <v>0</v>
      </c>
      <c r="F264" s="157">
        <v>0</v>
      </c>
      <c r="G264" s="157">
        <v>1877.1200000000001</v>
      </c>
      <c r="H264" s="129">
        <v>0</v>
      </c>
      <c r="I264" s="143" t="s">
        <v>12</v>
      </c>
    </row>
    <row r="265" spans="8:9" ht="21" customHeight="1">
      <c r="H265" s="192"/>
      <c r="I265" s="193"/>
    </row>
    <row r="266" spans="8:9" ht="21" customHeight="1">
      <c r="H266" s="241" t="s">
        <v>314</v>
      </c>
      <c r="I266" s="241"/>
    </row>
  </sheetData>
  <sheetProtection/>
  <mergeCells count="4">
    <mergeCell ref="A45:B45"/>
    <mergeCell ref="A3:B3"/>
    <mergeCell ref="A1:I1"/>
    <mergeCell ref="H266:I26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Gabrijela</dc:creator>
  <cp:keywords/>
  <dc:description/>
  <cp:lastModifiedBy>Gabrijela</cp:lastModifiedBy>
  <cp:lastPrinted>2023-07-19T09:08:52Z</cp:lastPrinted>
  <dcterms:created xsi:type="dcterms:W3CDTF">2023-07-17T10:33:14Z</dcterms:created>
  <dcterms:modified xsi:type="dcterms:W3CDTF">2023-07-19T09:32:46Z</dcterms:modified>
  <cp:category/>
  <cp:version/>
  <cp:contentType/>
  <cp:contentStatus/>
</cp:coreProperties>
</file>